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filterPrivacy="1"/>
  <xr:revisionPtr revIDLastSave="0" documentId="13_ncr:1_{9A08E1B5-2E42-4B0B-B976-DEDBDEF1A575}" xr6:coauthVersionLast="36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Getriebe" sheetId="2" r:id="rId1"/>
  </sheets>
  <externalReferences>
    <externalReference r:id="rId2"/>
  </externalReferences>
  <calcPr calcId="191029" calcMode="autoNoTable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26" i="2" l="1"/>
  <c r="U27" i="2"/>
  <c r="U28" i="2"/>
  <c r="U29" i="2"/>
  <c r="U30" i="2"/>
  <c r="U31" i="2"/>
  <c r="U32" i="2"/>
  <c r="U33" i="2"/>
  <c r="U34" i="2"/>
  <c r="U35" i="2"/>
  <c r="U36" i="2"/>
  <c r="U37" i="2"/>
  <c r="U38" i="2"/>
  <c r="U39" i="2"/>
  <c r="U40" i="2"/>
  <c r="U25" i="2"/>
  <c r="U41" i="2"/>
  <c r="M13" i="2" l="1"/>
  <c r="L5" i="2" l="1"/>
  <c r="L4" i="2"/>
  <c r="K5" i="2"/>
  <c r="K4" i="2"/>
  <c r="M6" i="2"/>
  <c r="I7" i="2"/>
  <c r="I6" i="2"/>
  <c r="E16" i="2"/>
  <c r="D16" i="2"/>
  <c r="E15" i="2"/>
  <c r="D15" i="2"/>
  <c r="E14" i="2"/>
  <c r="D14" i="2"/>
  <c r="L12" i="2"/>
  <c r="K12" i="2"/>
  <c r="L11" i="2"/>
  <c r="K11" i="2"/>
  <c r="I11" i="2"/>
  <c r="H11" i="2"/>
  <c r="I13" i="2" s="1"/>
  <c r="E9" i="2"/>
  <c r="D9" i="2"/>
  <c r="L7" i="2" s="1"/>
  <c r="E8" i="2"/>
  <c r="D8" i="2"/>
  <c r="E7" i="2"/>
  <c r="D7" i="2"/>
  <c r="J6" i="2" s="1"/>
  <c r="H6" i="2"/>
  <c r="M16" i="2" l="1"/>
  <c r="K14" i="2"/>
  <c r="M8" i="2"/>
  <c r="M15" i="2"/>
  <c r="M14" i="2"/>
  <c r="N14" i="2" s="1"/>
  <c r="O14" i="2" s="1"/>
  <c r="J7" i="2"/>
  <c r="L6" i="2"/>
  <c r="J14" i="2"/>
  <c r="I14" i="2"/>
  <c r="M9" i="2"/>
  <c r="N9" i="2" s="1"/>
  <c r="O9" i="2" s="1"/>
  <c r="K6" i="2"/>
  <c r="M7" i="2"/>
  <c r="N8" i="2" s="1"/>
  <c r="O8" i="2" s="1"/>
  <c r="K13" i="2"/>
  <c r="L14" i="2"/>
  <c r="K7" i="2"/>
  <c r="J13" i="2"/>
  <c r="L13" i="2"/>
  <c r="H13" i="2"/>
  <c r="H14" i="2"/>
  <c r="N16" i="2" l="1"/>
  <c r="O16" i="2" s="1"/>
  <c r="N15" i="2"/>
  <c r="O15" i="2" s="1"/>
  <c r="N7" i="2"/>
  <c r="O7" i="2" s="1"/>
  <c r="L8" i="2"/>
  <c r="L9" i="2"/>
</calcChain>
</file>

<file path=xl/sharedStrings.xml><?xml version="1.0" encoding="utf-8"?>
<sst xmlns="http://schemas.openxmlformats.org/spreadsheetml/2006/main" count="40" uniqueCount="35">
  <si>
    <r>
      <t>eingabe für Grafik referenz</t>
    </r>
    <r>
      <rPr>
        <b/>
        <sz val="10"/>
        <color indexed="40"/>
        <rFont val="Arial"/>
        <family val="2"/>
      </rPr>
      <t xml:space="preserve"> -------</t>
    </r>
  </si>
  <si>
    <t>Drehzahlsprung</t>
  </si>
  <si>
    <t>Schaltdrehzahl</t>
  </si>
  <si>
    <t>1. Gang ref.</t>
  </si>
  <si>
    <t>km/h</t>
  </si>
  <si>
    <t>2. Gang ref.</t>
  </si>
  <si>
    <t>3. Gang ref.</t>
  </si>
  <si>
    <t>Reso einstig</t>
  </si>
  <si>
    <t>4. Gang ref.</t>
  </si>
  <si>
    <t>Reso Pike</t>
  </si>
  <si>
    <r>
      <t>eingabe für Grafik vergeleich</t>
    </r>
    <r>
      <rPr>
        <b/>
        <sz val="10"/>
        <color indexed="10"/>
        <rFont val="Arial"/>
        <family val="2"/>
      </rPr>
      <t xml:space="preserve"> . . . . . .</t>
    </r>
  </si>
  <si>
    <t>1. Gang</t>
  </si>
  <si>
    <t>2. Gang</t>
  </si>
  <si>
    <t>3. Gang</t>
  </si>
  <si>
    <t>4. Gang</t>
  </si>
  <si>
    <t>Orginal 200 1.</t>
  </si>
  <si>
    <t>Orginal 200 2.</t>
  </si>
  <si>
    <t>Orginal 200 3.</t>
  </si>
  <si>
    <t>Orginal 200 4.</t>
  </si>
  <si>
    <t>Orginal PX 125 1.</t>
  </si>
  <si>
    <t>Orginal PX 125 2.</t>
  </si>
  <si>
    <t>Orginal PX 125 3.</t>
  </si>
  <si>
    <t>Orginal PX 125 4.</t>
  </si>
  <si>
    <t>Orginla PX 80 1.</t>
  </si>
  <si>
    <t>Orginla PX 80 2.</t>
  </si>
  <si>
    <t>Orginla PX 80 3.</t>
  </si>
  <si>
    <t>Orginla PX 80 4.</t>
  </si>
  <si>
    <t>Primär</t>
  </si>
  <si>
    <t>Gänge</t>
  </si>
  <si>
    <t>Radumfang:</t>
  </si>
  <si>
    <t>Drehzahl</t>
  </si>
  <si>
    <t>EINGABE</t>
  </si>
  <si>
    <t>AUSGABE</t>
  </si>
  <si>
    <t>PS</t>
  </si>
  <si>
    <t>Skalierung: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</si>
</sst>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6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4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b/>
      <sz val="10"/>
      <color indexed="10"/>
      <name val="Arial"/>
      <family val="2"/>
    </font>
    <font>
      <sz val="10"/>
      <color rgb="FF00B050"/>
      <name val="Arial"/>
      <family val="2"/>
    </font>
    <font>
      <b/>
      <sz val="11"/>
      <color indexed="8"/>
      <name val="Calibri"/>
      <family val="2"/>
    </font>
    <font>
      <i/>
      <sz val="14"/>
      <color indexed="24"/>
      <name val="Calibri"/>
      <family val="2"/>
    </font>
    <font>
      <b/>
      <sz val="11"/>
      <color indexed="24"/>
      <name val="Calibri"/>
      <family val="2"/>
    </font>
    <font>
      <sz val="10"/>
      <color theme="0"/>
      <name val="Arial"/>
      <family val="2"/>
    </font>
    <font>
      <sz val="11"/>
      <color indexed="8"/>
      <name val="Arial"/>
      <family val="2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0.79998168889431442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0" fontId="4" fillId="0" borderId="0"/>
    <xf numFmtId="0" fontId="12" fillId="0" borderId="0"/>
  </cellStyleXfs>
  <cellXfs count="90">
    <xf numFmtId="0" fontId="0" fillId="0" borderId="0" xfId="0"/>
    <xf numFmtId="0" fontId="0" fillId="0" borderId="3" xfId="0" applyBorder="1"/>
    <xf numFmtId="0" fontId="0" fillId="0" borderId="0" xfId="0" applyBorder="1"/>
    <xf numFmtId="0" fontId="0" fillId="0" borderId="0" xfId="0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0" fillId="0" borderId="24" xfId="0" applyBorder="1"/>
    <xf numFmtId="0" fontId="1" fillId="0" borderId="6" xfId="0" applyFont="1" applyBorder="1" applyAlignment="1">
      <alignment horizontal="center" vertical="center"/>
    </xf>
    <xf numFmtId="0" fontId="0" fillId="0" borderId="27" xfId="0" applyBorder="1"/>
    <xf numFmtId="0" fontId="0" fillId="0" borderId="28" xfId="0" applyBorder="1"/>
    <xf numFmtId="0" fontId="1" fillId="0" borderId="7" xfId="0" applyFont="1" applyBorder="1" applyAlignment="1">
      <alignment horizontal="center" vertical="center"/>
    </xf>
    <xf numFmtId="0" fontId="0" fillId="0" borderId="29" xfId="0" applyBorder="1"/>
    <xf numFmtId="0" fontId="4" fillId="0" borderId="0" xfId="1" applyAlignment="1">
      <alignment horizontal="right"/>
    </xf>
    <xf numFmtId="0" fontId="4" fillId="0" borderId="0" xfId="1"/>
    <xf numFmtId="0" fontId="4" fillId="0" borderId="0" xfId="1" applyAlignment="1">
      <alignment horizontal="center"/>
    </xf>
    <xf numFmtId="0" fontId="0" fillId="0" borderId="0" xfId="0" applyFill="1" applyBorder="1"/>
    <xf numFmtId="0" fontId="0" fillId="0" borderId="4" xfId="0" applyBorder="1"/>
    <xf numFmtId="0" fontId="0" fillId="0" borderId="24" xfId="0" applyBorder="1" applyAlignment="1">
      <alignment horizontal="center"/>
    </xf>
    <xf numFmtId="0" fontId="0" fillId="0" borderId="26" xfId="0" applyBorder="1" applyAlignment="1">
      <alignment horizontal="center"/>
    </xf>
    <xf numFmtId="2" fontId="4" fillId="0" borderId="0" xfId="1" applyNumberFormat="1"/>
    <xf numFmtId="0" fontId="9" fillId="0" borderId="0" xfId="0" applyFont="1" applyBorder="1" applyAlignment="1">
      <alignment horizontal="center"/>
    </xf>
    <xf numFmtId="1" fontId="10" fillId="0" borderId="0" xfId="0" applyNumberFormat="1" applyFont="1" applyBorder="1" applyAlignment="1">
      <alignment horizontal="center"/>
    </xf>
    <xf numFmtId="164" fontId="8" fillId="0" borderId="0" xfId="0" applyNumberFormat="1" applyFont="1" applyBorder="1" applyAlignment="1">
      <alignment horizontal="center"/>
    </xf>
    <xf numFmtId="1" fontId="8" fillId="0" borderId="0" xfId="0" applyNumberFormat="1" applyFon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Font="1" applyAlignment="1">
      <alignment horizontal="right"/>
    </xf>
    <xf numFmtId="0" fontId="11" fillId="0" borderId="0" xfId="1" applyFont="1" applyAlignment="1">
      <alignment horizontal="right"/>
    </xf>
    <xf numFmtId="1" fontId="5" fillId="4" borderId="25" xfId="1" applyNumberFormat="1" applyFont="1" applyFill="1" applyBorder="1"/>
    <xf numFmtId="1" fontId="5" fillId="4" borderId="0" xfId="1" applyNumberFormat="1" applyFont="1" applyFill="1" applyBorder="1"/>
    <xf numFmtId="1" fontId="0" fillId="4" borderId="18" xfId="0" applyNumberFormat="1" applyFill="1" applyBorder="1"/>
    <xf numFmtId="0" fontId="0" fillId="4" borderId="22" xfId="0" applyFill="1" applyBorder="1"/>
    <xf numFmtId="1" fontId="5" fillId="4" borderId="5" xfId="1" applyNumberFormat="1" applyFont="1" applyFill="1" applyBorder="1" applyAlignment="1">
      <alignment horizontal="center" vertical="center"/>
    </xf>
    <xf numFmtId="1" fontId="4" fillId="4" borderId="25" xfId="1" applyNumberFormat="1" applyFill="1" applyBorder="1"/>
    <xf numFmtId="1" fontId="4" fillId="4" borderId="25" xfId="1" applyNumberFormat="1" applyFill="1" applyBorder="1" applyAlignment="1">
      <alignment horizontal="right"/>
    </xf>
    <xf numFmtId="1" fontId="4" fillId="4" borderId="15" xfId="1" applyNumberFormat="1" applyFill="1" applyBorder="1"/>
    <xf numFmtId="0" fontId="0" fillId="4" borderId="16" xfId="0" applyFill="1" applyBorder="1"/>
    <xf numFmtId="0" fontId="0" fillId="4" borderId="23" xfId="0" applyFill="1" applyBorder="1"/>
    <xf numFmtId="1" fontId="5" fillId="4" borderId="8" xfId="1" applyNumberFormat="1" applyFont="1" applyFill="1" applyBorder="1" applyAlignment="1">
      <alignment horizontal="center" vertical="center"/>
    </xf>
    <xf numFmtId="1" fontId="4" fillId="4" borderId="4" xfId="1" applyNumberFormat="1" applyFill="1" applyBorder="1"/>
    <xf numFmtId="1" fontId="4" fillId="4" borderId="4" xfId="1" applyNumberFormat="1" applyFill="1" applyBorder="1" applyAlignment="1">
      <alignment horizontal="right"/>
    </xf>
    <xf numFmtId="1" fontId="4" fillId="4" borderId="30" xfId="1" applyNumberFormat="1" applyFill="1" applyBorder="1"/>
    <xf numFmtId="1" fontId="0" fillId="4" borderId="19" xfId="0" applyNumberFormat="1" applyFill="1" applyBorder="1"/>
    <xf numFmtId="1" fontId="0" fillId="4" borderId="31" xfId="0" applyNumberFormat="1" applyFill="1" applyBorder="1"/>
    <xf numFmtId="1" fontId="1" fillId="4" borderId="12" xfId="0" applyNumberFormat="1" applyFont="1" applyFill="1" applyBorder="1" applyAlignment="1">
      <alignment vertical="center"/>
    </xf>
    <xf numFmtId="1" fontId="5" fillId="4" borderId="10" xfId="0" applyNumberFormat="1" applyFont="1" applyFill="1" applyBorder="1" applyAlignment="1">
      <alignment vertical="center"/>
    </xf>
    <xf numFmtId="1" fontId="1" fillId="4" borderId="35" xfId="0" applyNumberFormat="1" applyFont="1" applyFill="1" applyBorder="1" applyAlignment="1">
      <alignment vertical="center"/>
    </xf>
    <xf numFmtId="1" fontId="4" fillId="4" borderId="17" xfId="1" applyNumberFormat="1" applyFill="1" applyBorder="1"/>
    <xf numFmtId="1" fontId="0" fillId="4" borderId="22" xfId="0" applyNumberFormat="1" applyFill="1" applyBorder="1"/>
    <xf numFmtId="1" fontId="5" fillId="4" borderId="26" xfId="1" applyNumberFormat="1" applyFont="1" applyFill="1" applyBorder="1"/>
    <xf numFmtId="1" fontId="5" fillId="4" borderId="28" xfId="1" applyNumberFormat="1" applyFont="1" applyFill="1" applyBorder="1"/>
    <xf numFmtId="1" fontId="5" fillId="4" borderId="32" xfId="0" applyNumberFormat="1" applyFont="1" applyFill="1" applyBorder="1" applyAlignment="1">
      <alignment vertical="center"/>
    </xf>
    <xf numFmtId="0" fontId="0" fillId="3" borderId="17" xfId="0" applyFill="1" applyBorder="1"/>
    <xf numFmtId="0" fontId="2" fillId="0" borderId="11" xfId="0" applyFont="1" applyBorder="1" applyAlignment="1">
      <alignment horizontal="center" vertical="center"/>
    </xf>
    <xf numFmtId="0" fontId="0" fillId="0" borderId="9" xfId="0" applyBorder="1" applyAlignment="1">
      <alignment horizontal="right"/>
    </xf>
    <xf numFmtId="0" fontId="0" fillId="0" borderId="32" xfId="0" applyBorder="1" applyAlignment="1">
      <alignment horizontal="center"/>
    </xf>
    <xf numFmtId="0" fontId="0" fillId="0" borderId="34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12" xfId="0" applyBorder="1" applyAlignment="1">
      <alignment horizontal="center"/>
    </xf>
    <xf numFmtId="0" fontId="15" fillId="0" borderId="0" xfId="0" applyFont="1"/>
    <xf numFmtId="0" fontId="13" fillId="2" borderId="8" xfId="0" applyFont="1" applyFill="1" applyBorder="1" applyAlignment="1">
      <alignment horizontal="center"/>
    </xf>
    <xf numFmtId="0" fontId="13" fillId="5" borderId="5" xfId="0" applyFont="1" applyFill="1" applyBorder="1" applyAlignment="1">
      <alignment horizontal="center"/>
    </xf>
    <xf numFmtId="0" fontId="0" fillId="5" borderId="24" xfId="0" applyFill="1" applyBorder="1"/>
    <xf numFmtId="0" fontId="0" fillId="5" borderId="26" xfId="0" applyFill="1" applyBorder="1"/>
    <xf numFmtId="0" fontId="0" fillId="5" borderId="27" xfId="0" applyFill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5" borderId="29" xfId="0" applyFill="1" applyBorder="1" applyAlignment="1">
      <alignment horizontal="center"/>
    </xf>
    <xf numFmtId="0" fontId="7" fillId="5" borderId="27" xfId="0" applyFont="1" applyFill="1" applyBorder="1" applyAlignment="1">
      <alignment horizontal="center"/>
    </xf>
    <xf numFmtId="0" fontId="7" fillId="5" borderId="28" xfId="0" applyFont="1" applyFill="1" applyBorder="1" applyAlignment="1">
      <alignment horizontal="center"/>
    </xf>
    <xf numFmtId="0" fontId="7" fillId="5" borderId="3" xfId="0" applyFont="1" applyFill="1" applyBorder="1" applyAlignment="1">
      <alignment horizontal="center"/>
    </xf>
    <xf numFmtId="0" fontId="7" fillId="5" borderId="29" xfId="0" applyFont="1" applyFill="1" applyBorder="1" applyAlignment="1">
      <alignment horizontal="center"/>
    </xf>
    <xf numFmtId="0" fontId="0" fillId="5" borderId="32" xfId="0" applyFill="1" applyBorder="1" applyAlignment="1">
      <alignment horizontal="left"/>
    </xf>
    <xf numFmtId="0" fontId="1" fillId="4" borderId="20" xfId="0" applyFont="1" applyFill="1" applyBorder="1" applyAlignment="1">
      <alignment horizontal="center"/>
    </xf>
    <xf numFmtId="0" fontId="1" fillId="4" borderId="21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4" borderId="33" xfId="0" applyFont="1" applyFill="1" applyBorder="1" applyAlignment="1">
      <alignment horizontal="center" vertical="center"/>
    </xf>
    <xf numFmtId="0" fontId="1" fillId="4" borderId="34" xfId="0" applyFont="1" applyFill="1" applyBorder="1" applyAlignment="1">
      <alignment horizontal="center" vertical="center"/>
    </xf>
    <xf numFmtId="0" fontId="1" fillId="4" borderId="24" xfId="1" applyFont="1" applyFill="1" applyBorder="1" applyAlignment="1">
      <alignment horizontal="center" vertical="center"/>
    </xf>
    <xf numFmtId="0" fontId="1" fillId="4" borderId="26" xfId="1" applyFont="1" applyFill="1" applyBorder="1" applyAlignment="1">
      <alignment horizontal="center" vertical="center"/>
    </xf>
    <xf numFmtId="0" fontId="1" fillId="4" borderId="3" xfId="1" applyFont="1" applyFill="1" applyBorder="1" applyAlignment="1">
      <alignment horizontal="center" vertical="center"/>
    </xf>
    <xf numFmtId="0" fontId="1" fillId="4" borderId="29" xfId="1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1" fontId="4" fillId="3" borderId="9" xfId="0" applyNumberFormat="1" applyFont="1" applyFill="1" applyBorder="1" applyAlignment="1">
      <alignment horizontal="center" vertical="center"/>
    </xf>
    <xf numFmtId="1" fontId="4" fillId="3" borderId="32" xfId="0" applyNumberFormat="1" applyFont="1" applyFill="1" applyBorder="1" applyAlignment="1">
      <alignment horizontal="center" vertical="center"/>
    </xf>
  </cellXfs>
  <cellStyles count="3">
    <cellStyle name="Standard" xfId="0" builtinId="0"/>
    <cellStyle name="Standard 2" xfId="2" xr:uid="{D4BA3028-FF39-4907-B7D3-C671C1A020BD}"/>
    <cellStyle name="Standard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2606485192792004E-2"/>
          <c:y val="1.2791426565407396E-2"/>
          <c:w val="0.8298095075560098"/>
          <c:h val="0.92421762226885329"/>
        </c:manualLayout>
      </c:layout>
      <c:scatterChart>
        <c:scatterStyle val="smoothMarker"/>
        <c:varyColors val="0"/>
        <c:ser>
          <c:idx val="6"/>
          <c:order val="0"/>
          <c:tx>
            <c:strRef>
              <c:f>Getriebe!$C$6</c:f>
              <c:strCache>
                <c:ptCount val="1"/>
                <c:pt idx="0">
                  <c:v>1. Gang ref.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chemeClr val="tx2">
                  <a:lumMod val="60000"/>
                  <a:lumOff val="40000"/>
                </a:schemeClr>
              </a:solidFill>
            </c:spPr>
          </c:marker>
          <c:xVal>
            <c:numRef>
              <c:f>Getriebe!$H$6:$H$7</c:f>
              <c:numCache>
                <c:formatCode>0</c:formatCode>
                <c:ptCount val="2"/>
                <c:pt idx="0">
                  <c:v>3000</c:v>
                </c:pt>
                <c:pt idx="1">
                  <c:v>9500</c:v>
                </c:pt>
              </c:numCache>
            </c:numRef>
          </c:xVal>
          <c:yVal>
            <c:numRef>
              <c:f>Getriebe!$I$6:$I$7</c:f>
              <c:numCache>
                <c:formatCode>0</c:formatCode>
                <c:ptCount val="2"/>
                <c:pt idx="0">
                  <c:v>18.54091282894737</c:v>
                </c:pt>
                <c:pt idx="1">
                  <c:v>58.712890625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2-EC55-429E-8BED-EC021702FC01}"/>
            </c:ext>
          </c:extLst>
        </c:ser>
        <c:ser>
          <c:idx val="7"/>
          <c:order val="1"/>
          <c:tx>
            <c:strRef>
              <c:f>Getriebe!$C$7</c:f>
              <c:strCache>
                <c:ptCount val="1"/>
                <c:pt idx="0">
                  <c:v>2. Gang ref.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pPr>
              <a:solidFill>
                <a:schemeClr val="tx2">
                  <a:lumMod val="40000"/>
                  <a:lumOff val="60000"/>
                </a:schemeClr>
              </a:solidFill>
            </c:spPr>
          </c:marker>
          <c:xVal>
            <c:numRef>
              <c:f>Getriebe!$H$6:$H$7</c:f>
              <c:numCache>
                <c:formatCode>0</c:formatCode>
                <c:ptCount val="2"/>
                <c:pt idx="0">
                  <c:v>3000</c:v>
                </c:pt>
                <c:pt idx="1">
                  <c:v>9500</c:v>
                </c:pt>
              </c:numCache>
            </c:numRef>
          </c:xVal>
          <c:yVal>
            <c:numRef>
              <c:f>Getriebe!$J$6:$J$7</c:f>
              <c:numCache>
                <c:formatCode>0</c:formatCode>
                <c:ptCount val="2"/>
                <c:pt idx="0">
                  <c:v>27.259556361607142</c:v>
                </c:pt>
                <c:pt idx="1">
                  <c:v>86.32192847842262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5-EC55-429E-8BED-EC021702FC01}"/>
            </c:ext>
          </c:extLst>
        </c:ser>
        <c:ser>
          <c:idx val="8"/>
          <c:order val="2"/>
          <c:tx>
            <c:strRef>
              <c:f>Getriebe!$C$8</c:f>
              <c:strCache>
                <c:ptCount val="1"/>
                <c:pt idx="0">
                  <c:v>3. Gang ref.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xVal>
            <c:numRef>
              <c:f>Getriebe!$H$6:$H$7</c:f>
              <c:numCache>
                <c:formatCode>0</c:formatCode>
                <c:ptCount val="2"/>
                <c:pt idx="0">
                  <c:v>3000</c:v>
                </c:pt>
                <c:pt idx="1">
                  <c:v>9500</c:v>
                </c:pt>
              </c:numCache>
            </c:numRef>
          </c:xVal>
          <c:yVal>
            <c:numRef>
              <c:f>Getriebe!$K$6:$K$7</c:f>
              <c:numCache>
                <c:formatCode>0</c:formatCode>
                <c:ptCount val="2"/>
                <c:pt idx="0">
                  <c:v>39.399439761513165</c:v>
                </c:pt>
                <c:pt idx="1">
                  <c:v>124.76489257812501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8-EC55-429E-8BED-EC021702FC01}"/>
            </c:ext>
          </c:extLst>
        </c:ser>
        <c:ser>
          <c:idx val="9"/>
          <c:order val="3"/>
          <c:tx>
            <c:strRef>
              <c:f>Getriebe!$C$9</c:f>
              <c:strCache>
                <c:ptCount val="1"/>
                <c:pt idx="0">
                  <c:v>4. Gang ref.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xVal>
            <c:numRef>
              <c:f>Getriebe!$H$6:$H$7</c:f>
              <c:numCache>
                <c:formatCode>0</c:formatCode>
                <c:ptCount val="2"/>
                <c:pt idx="0">
                  <c:v>3000</c:v>
                </c:pt>
                <c:pt idx="1">
                  <c:v>9500</c:v>
                </c:pt>
              </c:numCache>
            </c:numRef>
          </c:xVal>
          <c:yVal>
            <c:numRef>
              <c:f>Getriebe!$L$6:$L$7</c:f>
              <c:numCache>
                <c:formatCode>0</c:formatCode>
                <c:ptCount val="2"/>
                <c:pt idx="0">
                  <c:v>52.841601562499996</c:v>
                </c:pt>
                <c:pt idx="1">
                  <c:v>167.33173828124998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9-EC55-429E-8BED-EC021702FC01}"/>
            </c:ext>
          </c:extLst>
        </c:ser>
        <c:ser>
          <c:idx val="2"/>
          <c:order val="4"/>
          <c:tx>
            <c:strRef>
              <c:f>Getriebe!$C$15</c:f>
              <c:strCache>
                <c:ptCount val="1"/>
                <c:pt idx="0">
                  <c:v>3. Gang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xVal>
            <c:numRef>
              <c:f>Getriebe!$H$13:$H$14</c:f>
              <c:numCache>
                <c:formatCode>0</c:formatCode>
                <c:ptCount val="2"/>
                <c:pt idx="0">
                  <c:v>3000</c:v>
                </c:pt>
                <c:pt idx="1">
                  <c:v>9500</c:v>
                </c:pt>
              </c:numCache>
            </c:numRef>
          </c:xVal>
          <c:yVal>
            <c:numRef>
              <c:f>Getriebe!$K$13:$K$14</c:f>
              <c:numCache>
                <c:formatCode>0</c:formatCode>
                <c:ptCount val="2"/>
                <c:pt idx="0">
                  <c:v>42.166624493927124</c:v>
                </c:pt>
                <c:pt idx="1">
                  <c:v>133.52764423076923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C-EC55-429E-8BED-EC021702FC01}"/>
            </c:ext>
          </c:extLst>
        </c:ser>
        <c:ser>
          <c:idx val="0"/>
          <c:order val="5"/>
          <c:tx>
            <c:strRef>
              <c:f>Getriebe!$C$13</c:f>
              <c:strCache>
                <c:ptCount val="1"/>
                <c:pt idx="0">
                  <c:v>1. Gang</c:v>
                </c:pt>
              </c:strCache>
            </c:strRef>
          </c:tx>
          <c:xVal>
            <c:numRef>
              <c:f>Getriebe!$H$13:$H$14</c:f>
              <c:numCache>
                <c:formatCode>0</c:formatCode>
                <c:ptCount val="2"/>
                <c:pt idx="0">
                  <c:v>3000</c:v>
                </c:pt>
                <c:pt idx="1">
                  <c:v>9500</c:v>
                </c:pt>
              </c:numCache>
            </c:numRef>
          </c:xVal>
          <c:yVal>
            <c:numRef>
              <c:f>Getriebe!$I$13:$I$14</c:f>
              <c:numCache>
                <c:formatCode>0</c:formatCode>
                <c:ptCount val="2"/>
                <c:pt idx="0">
                  <c:v>20.564685314685317</c:v>
                </c:pt>
                <c:pt idx="1">
                  <c:v>65.121503496503493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D-EC55-429E-8BED-EC021702FC01}"/>
            </c:ext>
          </c:extLst>
        </c:ser>
        <c:ser>
          <c:idx val="3"/>
          <c:order val="6"/>
          <c:tx>
            <c:strRef>
              <c:f>Getriebe!$C$16</c:f>
              <c:strCache>
                <c:ptCount val="1"/>
                <c:pt idx="0">
                  <c:v>4. Gang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xVal>
            <c:numRef>
              <c:f>Getriebe!$H$13:$H$14</c:f>
              <c:numCache>
                <c:formatCode>0</c:formatCode>
                <c:ptCount val="2"/>
                <c:pt idx="0">
                  <c:v>3000</c:v>
                </c:pt>
                <c:pt idx="1">
                  <c:v>9500</c:v>
                </c:pt>
              </c:numCache>
            </c:numRef>
          </c:xVal>
          <c:yVal>
            <c:numRef>
              <c:f>Getriebe!$L$13:$L$14</c:f>
              <c:numCache>
                <c:formatCode>0</c:formatCode>
                <c:ptCount val="2"/>
                <c:pt idx="0">
                  <c:v>50.948544698544687</c:v>
                </c:pt>
                <c:pt idx="1">
                  <c:v>161.3370582120582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E-EC55-429E-8BED-EC021702FC01}"/>
            </c:ext>
          </c:extLst>
        </c:ser>
        <c:ser>
          <c:idx val="1"/>
          <c:order val="7"/>
          <c:tx>
            <c:strRef>
              <c:f>Getriebe!$C$15</c:f>
              <c:strCache>
                <c:ptCount val="1"/>
                <c:pt idx="0">
                  <c:v>3. Gang</c:v>
                </c:pt>
              </c:strCache>
            </c:strRef>
          </c:tx>
          <c:spPr>
            <a:ln>
              <a:solidFill>
                <a:schemeClr val="accent1">
                  <a:lumMod val="75000"/>
                </a:schemeClr>
              </a:solidFill>
            </a:ln>
          </c:spPr>
          <c:xVal>
            <c:numRef>
              <c:f>Getriebe!$H$13:$H$14</c:f>
              <c:numCache>
                <c:formatCode>0</c:formatCode>
                <c:ptCount val="2"/>
                <c:pt idx="0">
                  <c:v>3000</c:v>
                </c:pt>
                <c:pt idx="1">
                  <c:v>9500</c:v>
                </c:pt>
              </c:numCache>
            </c:numRef>
          </c:xVal>
          <c:yVal>
            <c:numRef>
              <c:f>Getriebe!$J$13:$J$14</c:f>
              <c:numCache>
                <c:formatCode>0</c:formatCode>
                <c:ptCount val="2"/>
                <c:pt idx="0">
                  <c:v>30.6328125</c:v>
                </c:pt>
                <c:pt idx="1">
                  <c:v>97.00390625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11-EC55-429E-8BED-EC021702FC01}"/>
            </c:ext>
          </c:extLst>
        </c:ser>
        <c:ser>
          <c:idx val="4"/>
          <c:order val="8"/>
          <c:tx>
            <c:strRef>
              <c:f>Getriebe!#REF!</c:f>
              <c:strCache>
                <c:ptCount val="1"/>
                <c:pt idx="0">
                  <c:v>#REF!</c:v>
                </c:pt>
              </c:strCache>
            </c:strRef>
          </c:tx>
          <c:xVal>
            <c:multiLvlStrRef>
              <c:f>Getriebe!$H$4:$J$5</c:f>
              <c:multiLvlStrCache>
                <c:ptCount val="1"/>
                <c:lvl>
                  <c:pt idx="0">
                    <c:v>9500</c:v>
                  </c:pt>
                </c:lvl>
                <c:lvl>
                  <c:pt idx="0">
                    <c:v>3000</c:v>
                  </c:pt>
                </c:lvl>
              </c:multiLvlStrCache>
            </c:multiLvlStrRef>
          </c:xVal>
          <c:yVal>
            <c:numRef>
              <c:f>Getriebe!#REF!</c:f>
              <c:numCache>
                <c:formatCode>General</c:formatCode>
                <c:ptCount val="1"/>
                <c:pt idx="0">
                  <c:v>1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B-A36C-4862-AC34-156D77A4FA60}"/>
            </c:ext>
          </c:extLst>
        </c:ser>
        <c:ser>
          <c:idx val="5"/>
          <c:order val="9"/>
          <c:tx>
            <c:v>Leistungskurve</c:v>
          </c:tx>
          <c:xVal>
            <c:numRef>
              <c:f>Getriebe!$S$25:$S$40</c:f>
              <c:numCache>
                <c:formatCode>General</c:formatCode>
                <c:ptCount val="16"/>
                <c:pt idx="0">
                  <c:v>3000</c:v>
                </c:pt>
                <c:pt idx="1">
                  <c:v>3500</c:v>
                </c:pt>
                <c:pt idx="2">
                  <c:v>4000</c:v>
                </c:pt>
                <c:pt idx="3">
                  <c:v>4500</c:v>
                </c:pt>
                <c:pt idx="4">
                  <c:v>5000</c:v>
                </c:pt>
                <c:pt idx="5">
                  <c:v>5500</c:v>
                </c:pt>
                <c:pt idx="6">
                  <c:v>6000</c:v>
                </c:pt>
                <c:pt idx="7">
                  <c:v>6500</c:v>
                </c:pt>
                <c:pt idx="8">
                  <c:v>7000</c:v>
                </c:pt>
                <c:pt idx="9">
                  <c:v>7500</c:v>
                </c:pt>
                <c:pt idx="10">
                  <c:v>8000</c:v>
                </c:pt>
                <c:pt idx="11">
                  <c:v>8500</c:v>
                </c:pt>
                <c:pt idx="12">
                  <c:v>9000</c:v>
                </c:pt>
                <c:pt idx="13">
                  <c:v>9500</c:v>
                </c:pt>
                <c:pt idx="14">
                  <c:v>10000</c:v>
                </c:pt>
                <c:pt idx="15">
                  <c:v>10500</c:v>
                </c:pt>
              </c:numCache>
            </c:numRef>
          </c:xVal>
          <c:yVal>
            <c:numRef>
              <c:f>Getriebe!$U$25:$U$40</c:f>
              <c:numCache>
                <c:formatCode>General</c:formatCode>
                <c:ptCount val="16"/>
                <c:pt idx="0">
                  <c:v>45</c:v>
                </c:pt>
                <c:pt idx="1">
                  <c:v>49.5</c:v>
                </c:pt>
                <c:pt idx="2">
                  <c:v>54</c:v>
                </c:pt>
                <c:pt idx="3">
                  <c:v>63</c:v>
                </c:pt>
                <c:pt idx="4">
                  <c:v>72</c:v>
                </c:pt>
                <c:pt idx="5">
                  <c:v>76.5</c:v>
                </c:pt>
                <c:pt idx="6">
                  <c:v>90</c:v>
                </c:pt>
                <c:pt idx="7">
                  <c:v>121.5</c:v>
                </c:pt>
                <c:pt idx="8">
                  <c:v>144</c:v>
                </c:pt>
                <c:pt idx="9">
                  <c:v>144</c:v>
                </c:pt>
                <c:pt idx="10">
                  <c:v>126</c:v>
                </c:pt>
                <c:pt idx="11">
                  <c:v>67.5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A-2966-4AAE-A8EF-BF9612FAEB3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32118688"/>
        <c:axId val="1"/>
      </c:scatterChart>
      <c:valAx>
        <c:axId val="332118688"/>
        <c:scaling>
          <c:orientation val="minMax"/>
          <c:max val="10000"/>
          <c:min val="3000"/>
        </c:scaling>
        <c:delete val="0"/>
        <c:axPos val="b"/>
        <c:majorGridlines/>
        <c:numFmt formatCode="0" sourceLinked="1"/>
        <c:majorTickMark val="out"/>
        <c:minorTickMark val="in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1"/>
        <c:crosses val="autoZero"/>
        <c:crossBetween val="midCat"/>
        <c:majorUnit val="500"/>
        <c:minorUnit val="250"/>
      </c:valAx>
      <c:valAx>
        <c:axId val="1"/>
        <c:scaling>
          <c:orientation val="minMax"/>
          <c:max val="180"/>
        </c:scaling>
        <c:delete val="0"/>
        <c:axPos val="l"/>
        <c:majorGridlines/>
        <c:numFmt formatCode="0" sourceLinked="1"/>
        <c:majorTickMark val="out"/>
        <c:minorTickMark val="cross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de-DE"/>
          </a:p>
        </c:txPr>
        <c:crossAx val="332118688"/>
        <c:crosses val="autoZero"/>
        <c:crossBetween val="midCat"/>
        <c:majorUnit val="10"/>
        <c:minorUnit val="5"/>
      </c:valAx>
    </c:plotArea>
    <c:legend>
      <c:legendPos val="r"/>
      <c:layout>
        <c:manualLayout>
          <c:xMode val="edge"/>
          <c:yMode val="edge"/>
          <c:x val="0.88974853624066219"/>
          <c:y val="0.32857161449860089"/>
          <c:w val="0.11025150793071158"/>
          <c:h val="0.33864155213589742"/>
        </c:manualLayout>
      </c:layout>
      <c:overlay val="0"/>
      <c:txPr>
        <a:bodyPr/>
        <a:lstStyle/>
        <a:p>
          <a:pPr>
            <a:defRPr sz="8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de-DE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535353</xdr:colOff>
      <xdr:row>18</xdr:row>
      <xdr:rowOff>123581</xdr:rowOff>
    </xdr:from>
    <xdr:to>
      <xdr:col>15</xdr:col>
      <xdr:colOff>279644</xdr:colOff>
      <xdr:row>49</xdr:row>
      <xdr:rowOff>146538</xdr:rowOff>
    </xdr:to>
    <xdr:graphicFrame macro="">
      <xdr:nvGraphicFramePr>
        <xdr:cNvPr id="2" name="Diagramm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0</xdr:col>
      <xdr:colOff>0</xdr:colOff>
      <xdr:row>17</xdr:row>
      <xdr:rowOff>48847</xdr:rowOff>
    </xdr:from>
    <xdr:to>
      <xdr:col>8</xdr:col>
      <xdr:colOff>146539</xdr:colOff>
      <xdr:row>31</xdr:row>
      <xdr:rowOff>66424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B792FC18-885E-41DB-A30F-5E96A9A76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516924"/>
          <a:ext cx="6459904" cy="2752962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Vespa/Getriebe%202.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puff entw. "/>
      <sheetName val="Datenbank"/>
      <sheetName val="Auspuff"/>
      <sheetName val="Getriebe"/>
      <sheetName val="Preise"/>
      <sheetName val="Motor Daten"/>
      <sheetName val="Leistung"/>
      <sheetName val="Steuerzeiten"/>
      <sheetName val="DSE"/>
      <sheetName val="Kurbelwelle"/>
      <sheetName val="Mitteldruck"/>
      <sheetName val="Tabelle1"/>
    </sheetNames>
    <sheetDataSet>
      <sheetData sheetId="0" refreshError="1"/>
      <sheetData sheetId="1" refreshError="1"/>
      <sheetData sheetId="2" refreshError="1"/>
      <sheetData sheetId="3">
        <row r="10">
          <cell r="J10" t="str">
            <v>1. Gang ref.</v>
          </cell>
          <cell r="O10">
            <v>3000</v>
          </cell>
          <cell r="P10">
            <v>19.347039473684212</v>
          </cell>
          <cell r="Q10">
            <v>28.444754464285715</v>
          </cell>
          <cell r="R10">
            <v>41.112458881578945</v>
          </cell>
          <cell r="S10">
            <v>52.158572635135144</v>
          </cell>
        </row>
        <row r="11">
          <cell r="J11" t="str">
            <v>2. Gang ref.</v>
          </cell>
          <cell r="O11">
            <v>9500</v>
          </cell>
          <cell r="P11">
            <v>61.265625</v>
          </cell>
          <cell r="Q11">
            <v>90.075055803571431</v>
          </cell>
          <cell r="R11">
            <v>130.189453125</v>
          </cell>
          <cell r="S11">
            <v>165.16881334459461</v>
          </cell>
        </row>
        <row r="12">
          <cell r="J12" t="str">
            <v>3. Gang ref.</v>
          </cell>
        </row>
        <row r="13">
          <cell r="J13" t="str">
            <v>4. Gang ref.</v>
          </cell>
        </row>
        <row r="17">
          <cell r="J17" t="str">
            <v>1. Gang</v>
          </cell>
          <cell r="O17">
            <v>3000</v>
          </cell>
          <cell r="P17">
            <v>20.050568181818186</v>
          </cell>
          <cell r="Q17">
            <v>29.866992187499999</v>
          </cell>
          <cell r="R17">
            <v>41.112458881578945</v>
          </cell>
          <cell r="S17">
            <v>52.513392857142861</v>
          </cell>
        </row>
        <row r="18">
          <cell r="J18" t="str">
            <v>2. Gang</v>
          </cell>
          <cell r="O18">
            <v>9500</v>
          </cell>
          <cell r="P18">
            <v>63.493465909090915</v>
          </cell>
          <cell r="Q18">
            <v>94.578808593749997</v>
          </cell>
          <cell r="R18">
            <v>130.189453125</v>
          </cell>
          <cell r="S18">
            <v>166.29241071428572</v>
          </cell>
        </row>
        <row r="19">
          <cell r="J19" t="str">
            <v>3. Gang</v>
          </cell>
        </row>
        <row r="20">
          <cell r="J20" t="str">
            <v>4. Gang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Y41"/>
  <sheetViews>
    <sheetView tabSelected="1" zoomScale="78" zoomScaleNormal="78" workbookViewId="0">
      <selection activeCell="D14" sqref="D14"/>
    </sheetView>
  </sheetViews>
  <sheetFormatPr baseColWidth="10" defaultColWidth="9.140625" defaultRowHeight="15" x14ac:dyDescent="0.25"/>
  <cols>
    <col min="1" max="1" width="2.42578125" customWidth="1"/>
    <col min="2" max="2" width="12.85546875" customWidth="1"/>
    <col min="3" max="3" width="13.5703125" customWidth="1"/>
    <col min="4" max="7" width="12.85546875" customWidth="1"/>
    <col min="8" max="8" width="14.7109375" customWidth="1"/>
    <col min="9" max="9" width="5.7109375" customWidth="1"/>
    <col min="10" max="10" width="7.42578125" customWidth="1"/>
    <col min="11" max="11" width="8.85546875" customWidth="1"/>
    <col min="12" max="12" width="9.5703125" customWidth="1"/>
    <col min="19" max="19" width="17.85546875" customWidth="1"/>
    <col min="21" max="21" width="13.28515625" customWidth="1"/>
    <col min="250" max="250" width="2.42578125" customWidth="1"/>
    <col min="251" max="251" width="16.42578125" customWidth="1"/>
    <col min="252" max="258" width="12.85546875" customWidth="1"/>
    <col min="259" max="259" width="13.5703125" customWidth="1"/>
    <col min="260" max="263" width="12.85546875" customWidth="1"/>
    <col min="264" max="264" width="14.7109375" customWidth="1"/>
    <col min="265" max="268" width="5.7109375" customWidth="1"/>
    <col min="275" max="275" width="17.85546875" customWidth="1"/>
    <col min="277" max="277" width="13.28515625" customWidth="1"/>
    <col min="506" max="506" width="2.42578125" customWidth="1"/>
    <col min="507" max="507" width="16.42578125" customWidth="1"/>
    <col min="508" max="514" width="12.85546875" customWidth="1"/>
    <col min="515" max="515" width="13.5703125" customWidth="1"/>
    <col min="516" max="519" width="12.85546875" customWidth="1"/>
    <col min="520" max="520" width="14.7109375" customWidth="1"/>
    <col min="521" max="524" width="5.7109375" customWidth="1"/>
    <col min="531" max="531" width="17.85546875" customWidth="1"/>
    <col min="533" max="533" width="13.28515625" customWidth="1"/>
    <col min="762" max="762" width="2.42578125" customWidth="1"/>
    <col min="763" max="763" width="16.42578125" customWidth="1"/>
    <col min="764" max="770" width="12.85546875" customWidth="1"/>
    <col min="771" max="771" width="13.5703125" customWidth="1"/>
    <col min="772" max="775" width="12.85546875" customWidth="1"/>
    <col min="776" max="776" width="14.7109375" customWidth="1"/>
    <col min="777" max="780" width="5.7109375" customWidth="1"/>
    <col min="787" max="787" width="17.85546875" customWidth="1"/>
    <col min="789" max="789" width="13.28515625" customWidth="1"/>
    <col min="1018" max="1018" width="2.42578125" customWidth="1"/>
    <col min="1019" max="1019" width="16.42578125" customWidth="1"/>
    <col min="1020" max="1026" width="12.85546875" customWidth="1"/>
    <col min="1027" max="1027" width="13.5703125" customWidth="1"/>
    <col min="1028" max="1031" width="12.85546875" customWidth="1"/>
    <col min="1032" max="1032" width="14.7109375" customWidth="1"/>
    <col min="1033" max="1036" width="5.7109375" customWidth="1"/>
    <col min="1043" max="1043" width="17.85546875" customWidth="1"/>
    <col min="1045" max="1045" width="13.28515625" customWidth="1"/>
    <col min="1274" max="1274" width="2.42578125" customWidth="1"/>
    <col min="1275" max="1275" width="16.42578125" customWidth="1"/>
    <col min="1276" max="1282" width="12.85546875" customWidth="1"/>
    <col min="1283" max="1283" width="13.5703125" customWidth="1"/>
    <col min="1284" max="1287" width="12.85546875" customWidth="1"/>
    <col min="1288" max="1288" width="14.7109375" customWidth="1"/>
    <col min="1289" max="1292" width="5.7109375" customWidth="1"/>
    <col min="1299" max="1299" width="17.85546875" customWidth="1"/>
    <col min="1301" max="1301" width="13.28515625" customWidth="1"/>
    <col min="1530" max="1530" width="2.42578125" customWidth="1"/>
    <col min="1531" max="1531" width="16.42578125" customWidth="1"/>
    <col min="1532" max="1538" width="12.85546875" customWidth="1"/>
    <col min="1539" max="1539" width="13.5703125" customWidth="1"/>
    <col min="1540" max="1543" width="12.85546875" customWidth="1"/>
    <col min="1544" max="1544" width="14.7109375" customWidth="1"/>
    <col min="1545" max="1548" width="5.7109375" customWidth="1"/>
    <col min="1555" max="1555" width="17.85546875" customWidth="1"/>
    <col min="1557" max="1557" width="13.28515625" customWidth="1"/>
    <col min="1786" max="1786" width="2.42578125" customWidth="1"/>
    <col min="1787" max="1787" width="16.42578125" customWidth="1"/>
    <col min="1788" max="1794" width="12.85546875" customWidth="1"/>
    <col min="1795" max="1795" width="13.5703125" customWidth="1"/>
    <col min="1796" max="1799" width="12.85546875" customWidth="1"/>
    <col min="1800" max="1800" width="14.7109375" customWidth="1"/>
    <col min="1801" max="1804" width="5.7109375" customWidth="1"/>
    <col min="1811" max="1811" width="17.85546875" customWidth="1"/>
    <col min="1813" max="1813" width="13.28515625" customWidth="1"/>
    <col min="2042" max="2042" width="2.42578125" customWidth="1"/>
    <col min="2043" max="2043" width="16.42578125" customWidth="1"/>
    <col min="2044" max="2050" width="12.85546875" customWidth="1"/>
    <col min="2051" max="2051" width="13.5703125" customWidth="1"/>
    <col min="2052" max="2055" width="12.85546875" customWidth="1"/>
    <col min="2056" max="2056" width="14.7109375" customWidth="1"/>
    <col min="2057" max="2060" width="5.7109375" customWidth="1"/>
    <col min="2067" max="2067" width="17.85546875" customWidth="1"/>
    <col min="2069" max="2069" width="13.28515625" customWidth="1"/>
    <col min="2298" max="2298" width="2.42578125" customWidth="1"/>
    <col min="2299" max="2299" width="16.42578125" customWidth="1"/>
    <col min="2300" max="2306" width="12.85546875" customWidth="1"/>
    <col min="2307" max="2307" width="13.5703125" customWidth="1"/>
    <col min="2308" max="2311" width="12.85546875" customWidth="1"/>
    <col min="2312" max="2312" width="14.7109375" customWidth="1"/>
    <col min="2313" max="2316" width="5.7109375" customWidth="1"/>
    <col min="2323" max="2323" width="17.85546875" customWidth="1"/>
    <col min="2325" max="2325" width="13.28515625" customWidth="1"/>
    <col min="2554" max="2554" width="2.42578125" customWidth="1"/>
    <col min="2555" max="2555" width="16.42578125" customWidth="1"/>
    <col min="2556" max="2562" width="12.85546875" customWidth="1"/>
    <col min="2563" max="2563" width="13.5703125" customWidth="1"/>
    <col min="2564" max="2567" width="12.85546875" customWidth="1"/>
    <col min="2568" max="2568" width="14.7109375" customWidth="1"/>
    <col min="2569" max="2572" width="5.7109375" customWidth="1"/>
    <col min="2579" max="2579" width="17.85546875" customWidth="1"/>
    <col min="2581" max="2581" width="13.28515625" customWidth="1"/>
    <col min="2810" max="2810" width="2.42578125" customWidth="1"/>
    <col min="2811" max="2811" width="16.42578125" customWidth="1"/>
    <col min="2812" max="2818" width="12.85546875" customWidth="1"/>
    <col min="2819" max="2819" width="13.5703125" customWidth="1"/>
    <col min="2820" max="2823" width="12.85546875" customWidth="1"/>
    <col min="2824" max="2824" width="14.7109375" customWidth="1"/>
    <col min="2825" max="2828" width="5.7109375" customWidth="1"/>
    <col min="2835" max="2835" width="17.85546875" customWidth="1"/>
    <col min="2837" max="2837" width="13.28515625" customWidth="1"/>
    <col min="3066" max="3066" width="2.42578125" customWidth="1"/>
    <col min="3067" max="3067" width="16.42578125" customWidth="1"/>
    <col min="3068" max="3074" width="12.85546875" customWidth="1"/>
    <col min="3075" max="3075" width="13.5703125" customWidth="1"/>
    <col min="3076" max="3079" width="12.85546875" customWidth="1"/>
    <col min="3080" max="3080" width="14.7109375" customWidth="1"/>
    <col min="3081" max="3084" width="5.7109375" customWidth="1"/>
    <col min="3091" max="3091" width="17.85546875" customWidth="1"/>
    <col min="3093" max="3093" width="13.28515625" customWidth="1"/>
    <col min="3322" max="3322" width="2.42578125" customWidth="1"/>
    <col min="3323" max="3323" width="16.42578125" customWidth="1"/>
    <col min="3324" max="3330" width="12.85546875" customWidth="1"/>
    <col min="3331" max="3331" width="13.5703125" customWidth="1"/>
    <col min="3332" max="3335" width="12.85546875" customWidth="1"/>
    <col min="3336" max="3336" width="14.7109375" customWidth="1"/>
    <col min="3337" max="3340" width="5.7109375" customWidth="1"/>
    <col min="3347" max="3347" width="17.85546875" customWidth="1"/>
    <col min="3349" max="3349" width="13.28515625" customWidth="1"/>
    <col min="3578" max="3578" width="2.42578125" customWidth="1"/>
    <col min="3579" max="3579" width="16.42578125" customWidth="1"/>
    <col min="3580" max="3586" width="12.85546875" customWidth="1"/>
    <col min="3587" max="3587" width="13.5703125" customWidth="1"/>
    <col min="3588" max="3591" width="12.85546875" customWidth="1"/>
    <col min="3592" max="3592" width="14.7109375" customWidth="1"/>
    <col min="3593" max="3596" width="5.7109375" customWidth="1"/>
    <col min="3603" max="3603" width="17.85546875" customWidth="1"/>
    <col min="3605" max="3605" width="13.28515625" customWidth="1"/>
    <col min="3834" max="3834" width="2.42578125" customWidth="1"/>
    <col min="3835" max="3835" width="16.42578125" customWidth="1"/>
    <col min="3836" max="3842" width="12.85546875" customWidth="1"/>
    <col min="3843" max="3843" width="13.5703125" customWidth="1"/>
    <col min="3844" max="3847" width="12.85546875" customWidth="1"/>
    <col min="3848" max="3848" width="14.7109375" customWidth="1"/>
    <col min="3849" max="3852" width="5.7109375" customWidth="1"/>
    <col min="3859" max="3859" width="17.85546875" customWidth="1"/>
    <col min="3861" max="3861" width="13.28515625" customWidth="1"/>
    <col min="4090" max="4090" width="2.42578125" customWidth="1"/>
    <col min="4091" max="4091" width="16.42578125" customWidth="1"/>
    <col min="4092" max="4098" width="12.85546875" customWidth="1"/>
    <col min="4099" max="4099" width="13.5703125" customWidth="1"/>
    <col min="4100" max="4103" width="12.85546875" customWidth="1"/>
    <col min="4104" max="4104" width="14.7109375" customWidth="1"/>
    <col min="4105" max="4108" width="5.7109375" customWidth="1"/>
    <col min="4115" max="4115" width="17.85546875" customWidth="1"/>
    <col min="4117" max="4117" width="13.28515625" customWidth="1"/>
    <col min="4346" max="4346" width="2.42578125" customWidth="1"/>
    <col min="4347" max="4347" width="16.42578125" customWidth="1"/>
    <col min="4348" max="4354" width="12.85546875" customWidth="1"/>
    <col min="4355" max="4355" width="13.5703125" customWidth="1"/>
    <col min="4356" max="4359" width="12.85546875" customWidth="1"/>
    <col min="4360" max="4360" width="14.7109375" customWidth="1"/>
    <col min="4361" max="4364" width="5.7109375" customWidth="1"/>
    <col min="4371" max="4371" width="17.85546875" customWidth="1"/>
    <col min="4373" max="4373" width="13.28515625" customWidth="1"/>
    <col min="4602" max="4602" width="2.42578125" customWidth="1"/>
    <col min="4603" max="4603" width="16.42578125" customWidth="1"/>
    <col min="4604" max="4610" width="12.85546875" customWidth="1"/>
    <col min="4611" max="4611" width="13.5703125" customWidth="1"/>
    <col min="4612" max="4615" width="12.85546875" customWidth="1"/>
    <col min="4616" max="4616" width="14.7109375" customWidth="1"/>
    <col min="4617" max="4620" width="5.7109375" customWidth="1"/>
    <col min="4627" max="4627" width="17.85546875" customWidth="1"/>
    <col min="4629" max="4629" width="13.28515625" customWidth="1"/>
    <col min="4858" max="4858" width="2.42578125" customWidth="1"/>
    <col min="4859" max="4859" width="16.42578125" customWidth="1"/>
    <col min="4860" max="4866" width="12.85546875" customWidth="1"/>
    <col min="4867" max="4867" width="13.5703125" customWidth="1"/>
    <col min="4868" max="4871" width="12.85546875" customWidth="1"/>
    <col min="4872" max="4872" width="14.7109375" customWidth="1"/>
    <col min="4873" max="4876" width="5.7109375" customWidth="1"/>
    <col min="4883" max="4883" width="17.85546875" customWidth="1"/>
    <col min="4885" max="4885" width="13.28515625" customWidth="1"/>
    <col min="5114" max="5114" width="2.42578125" customWidth="1"/>
    <col min="5115" max="5115" width="16.42578125" customWidth="1"/>
    <col min="5116" max="5122" width="12.85546875" customWidth="1"/>
    <col min="5123" max="5123" width="13.5703125" customWidth="1"/>
    <col min="5124" max="5127" width="12.85546875" customWidth="1"/>
    <col min="5128" max="5128" width="14.7109375" customWidth="1"/>
    <col min="5129" max="5132" width="5.7109375" customWidth="1"/>
    <col min="5139" max="5139" width="17.85546875" customWidth="1"/>
    <col min="5141" max="5141" width="13.28515625" customWidth="1"/>
    <col min="5370" max="5370" width="2.42578125" customWidth="1"/>
    <col min="5371" max="5371" width="16.42578125" customWidth="1"/>
    <col min="5372" max="5378" width="12.85546875" customWidth="1"/>
    <col min="5379" max="5379" width="13.5703125" customWidth="1"/>
    <col min="5380" max="5383" width="12.85546875" customWidth="1"/>
    <col min="5384" max="5384" width="14.7109375" customWidth="1"/>
    <col min="5385" max="5388" width="5.7109375" customWidth="1"/>
    <col min="5395" max="5395" width="17.85546875" customWidth="1"/>
    <col min="5397" max="5397" width="13.28515625" customWidth="1"/>
    <col min="5626" max="5626" width="2.42578125" customWidth="1"/>
    <col min="5627" max="5627" width="16.42578125" customWidth="1"/>
    <col min="5628" max="5634" width="12.85546875" customWidth="1"/>
    <col min="5635" max="5635" width="13.5703125" customWidth="1"/>
    <col min="5636" max="5639" width="12.85546875" customWidth="1"/>
    <col min="5640" max="5640" width="14.7109375" customWidth="1"/>
    <col min="5641" max="5644" width="5.7109375" customWidth="1"/>
    <col min="5651" max="5651" width="17.85546875" customWidth="1"/>
    <col min="5653" max="5653" width="13.28515625" customWidth="1"/>
    <col min="5882" max="5882" width="2.42578125" customWidth="1"/>
    <col min="5883" max="5883" width="16.42578125" customWidth="1"/>
    <col min="5884" max="5890" width="12.85546875" customWidth="1"/>
    <col min="5891" max="5891" width="13.5703125" customWidth="1"/>
    <col min="5892" max="5895" width="12.85546875" customWidth="1"/>
    <col min="5896" max="5896" width="14.7109375" customWidth="1"/>
    <col min="5897" max="5900" width="5.7109375" customWidth="1"/>
    <col min="5907" max="5907" width="17.85546875" customWidth="1"/>
    <col min="5909" max="5909" width="13.28515625" customWidth="1"/>
    <col min="6138" max="6138" width="2.42578125" customWidth="1"/>
    <col min="6139" max="6139" width="16.42578125" customWidth="1"/>
    <col min="6140" max="6146" width="12.85546875" customWidth="1"/>
    <col min="6147" max="6147" width="13.5703125" customWidth="1"/>
    <col min="6148" max="6151" width="12.85546875" customWidth="1"/>
    <col min="6152" max="6152" width="14.7109375" customWidth="1"/>
    <col min="6153" max="6156" width="5.7109375" customWidth="1"/>
    <col min="6163" max="6163" width="17.85546875" customWidth="1"/>
    <col min="6165" max="6165" width="13.28515625" customWidth="1"/>
    <col min="6394" max="6394" width="2.42578125" customWidth="1"/>
    <col min="6395" max="6395" width="16.42578125" customWidth="1"/>
    <col min="6396" max="6402" width="12.85546875" customWidth="1"/>
    <col min="6403" max="6403" width="13.5703125" customWidth="1"/>
    <col min="6404" max="6407" width="12.85546875" customWidth="1"/>
    <col min="6408" max="6408" width="14.7109375" customWidth="1"/>
    <col min="6409" max="6412" width="5.7109375" customWidth="1"/>
    <col min="6419" max="6419" width="17.85546875" customWidth="1"/>
    <col min="6421" max="6421" width="13.28515625" customWidth="1"/>
    <col min="6650" max="6650" width="2.42578125" customWidth="1"/>
    <col min="6651" max="6651" width="16.42578125" customWidth="1"/>
    <col min="6652" max="6658" width="12.85546875" customWidth="1"/>
    <col min="6659" max="6659" width="13.5703125" customWidth="1"/>
    <col min="6660" max="6663" width="12.85546875" customWidth="1"/>
    <col min="6664" max="6664" width="14.7109375" customWidth="1"/>
    <col min="6665" max="6668" width="5.7109375" customWidth="1"/>
    <col min="6675" max="6675" width="17.85546875" customWidth="1"/>
    <col min="6677" max="6677" width="13.28515625" customWidth="1"/>
    <col min="6906" max="6906" width="2.42578125" customWidth="1"/>
    <col min="6907" max="6907" width="16.42578125" customWidth="1"/>
    <col min="6908" max="6914" width="12.85546875" customWidth="1"/>
    <col min="6915" max="6915" width="13.5703125" customWidth="1"/>
    <col min="6916" max="6919" width="12.85546875" customWidth="1"/>
    <col min="6920" max="6920" width="14.7109375" customWidth="1"/>
    <col min="6921" max="6924" width="5.7109375" customWidth="1"/>
    <col min="6931" max="6931" width="17.85546875" customWidth="1"/>
    <col min="6933" max="6933" width="13.28515625" customWidth="1"/>
    <col min="7162" max="7162" width="2.42578125" customWidth="1"/>
    <col min="7163" max="7163" width="16.42578125" customWidth="1"/>
    <col min="7164" max="7170" width="12.85546875" customWidth="1"/>
    <col min="7171" max="7171" width="13.5703125" customWidth="1"/>
    <col min="7172" max="7175" width="12.85546875" customWidth="1"/>
    <col min="7176" max="7176" width="14.7109375" customWidth="1"/>
    <col min="7177" max="7180" width="5.7109375" customWidth="1"/>
    <col min="7187" max="7187" width="17.85546875" customWidth="1"/>
    <col min="7189" max="7189" width="13.28515625" customWidth="1"/>
    <col min="7418" max="7418" width="2.42578125" customWidth="1"/>
    <col min="7419" max="7419" width="16.42578125" customWidth="1"/>
    <col min="7420" max="7426" width="12.85546875" customWidth="1"/>
    <col min="7427" max="7427" width="13.5703125" customWidth="1"/>
    <col min="7428" max="7431" width="12.85546875" customWidth="1"/>
    <col min="7432" max="7432" width="14.7109375" customWidth="1"/>
    <col min="7433" max="7436" width="5.7109375" customWidth="1"/>
    <col min="7443" max="7443" width="17.85546875" customWidth="1"/>
    <col min="7445" max="7445" width="13.28515625" customWidth="1"/>
    <col min="7674" max="7674" width="2.42578125" customWidth="1"/>
    <col min="7675" max="7675" width="16.42578125" customWidth="1"/>
    <col min="7676" max="7682" width="12.85546875" customWidth="1"/>
    <col min="7683" max="7683" width="13.5703125" customWidth="1"/>
    <col min="7684" max="7687" width="12.85546875" customWidth="1"/>
    <col min="7688" max="7688" width="14.7109375" customWidth="1"/>
    <col min="7689" max="7692" width="5.7109375" customWidth="1"/>
    <col min="7699" max="7699" width="17.85546875" customWidth="1"/>
    <col min="7701" max="7701" width="13.28515625" customWidth="1"/>
    <col min="7930" max="7930" width="2.42578125" customWidth="1"/>
    <col min="7931" max="7931" width="16.42578125" customWidth="1"/>
    <col min="7932" max="7938" width="12.85546875" customWidth="1"/>
    <col min="7939" max="7939" width="13.5703125" customWidth="1"/>
    <col min="7940" max="7943" width="12.85546875" customWidth="1"/>
    <col min="7944" max="7944" width="14.7109375" customWidth="1"/>
    <col min="7945" max="7948" width="5.7109375" customWidth="1"/>
    <col min="7955" max="7955" width="17.85546875" customWidth="1"/>
    <col min="7957" max="7957" width="13.28515625" customWidth="1"/>
    <col min="8186" max="8186" width="2.42578125" customWidth="1"/>
    <col min="8187" max="8187" width="16.42578125" customWidth="1"/>
    <col min="8188" max="8194" width="12.85546875" customWidth="1"/>
    <col min="8195" max="8195" width="13.5703125" customWidth="1"/>
    <col min="8196" max="8199" width="12.85546875" customWidth="1"/>
    <col min="8200" max="8200" width="14.7109375" customWidth="1"/>
    <col min="8201" max="8204" width="5.7109375" customWidth="1"/>
    <col min="8211" max="8211" width="17.85546875" customWidth="1"/>
    <col min="8213" max="8213" width="13.28515625" customWidth="1"/>
    <col min="8442" max="8442" width="2.42578125" customWidth="1"/>
    <col min="8443" max="8443" width="16.42578125" customWidth="1"/>
    <col min="8444" max="8450" width="12.85546875" customWidth="1"/>
    <col min="8451" max="8451" width="13.5703125" customWidth="1"/>
    <col min="8452" max="8455" width="12.85546875" customWidth="1"/>
    <col min="8456" max="8456" width="14.7109375" customWidth="1"/>
    <col min="8457" max="8460" width="5.7109375" customWidth="1"/>
    <col min="8467" max="8467" width="17.85546875" customWidth="1"/>
    <col min="8469" max="8469" width="13.28515625" customWidth="1"/>
    <col min="8698" max="8698" width="2.42578125" customWidth="1"/>
    <col min="8699" max="8699" width="16.42578125" customWidth="1"/>
    <col min="8700" max="8706" width="12.85546875" customWidth="1"/>
    <col min="8707" max="8707" width="13.5703125" customWidth="1"/>
    <col min="8708" max="8711" width="12.85546875" customWidth="1"/>
    <col min="8712" max="8712" width="14.7109375" customWidth="1"/>
    <col min="8713" max="8716" width="5.7109375" customWidth="1"/>
    <col min="8723" max="8723" width="17.85546875" customWidth="1"/>
    <col min="8725" max="8725" width="13.28515625" customWidth="1"/>
    <col min="8954" max="8954" width="2.42578125" customWidth="1"/>
    <col min="8955" max="8955" width="16.42578125" customWidth="1"/>
    <col min="8956" max="8962" width="12.85546875" customWidth="1"/>
    <col min="8963" max="8963" width="13.5703125" customWidth="1"/>
    <col min="8964" max="8967" width="12.85546875" customWidth="1"/>
    <col min="8968" max="8968" width="14.7109375" customWidth="1"/>
    <col min="8969" max="8972" width="5.7109375" customWidth="1"/>
    <col min="8979" max="8979" width="17.85546875" customWidth="1"/>
    <col min="8981" max="8981" width="13.28515625" customWidth="1"/>
    <col min="9210" max="9210" width="2.42578125" customWidth="1"/>
    <col min="9211" max="9211" width="16.42578125" customWidth="1"/>
    <col min="9212" max="9218" width="12.85546875" customWidth="1"/>
    <col min="9219" max="9219" width="13.5703125" customWidth="1"/>
    <col min="9220" max="9223" width="12.85546875" customWidth="1"/>
    <col min="9224" max="9224" width="14.7109375" customWidth="1"/>
    <col min="9225" max="9228" width="5.7109375" customWidth="1"/>
    <col min="9235" max="9235" width="17.85546875" customWidth="1"/>
    <col min="9237" max="9237" width="13.28515625" customWidth="1"/>
    <col min="9466" max="9466" width="2.42578125" customWidth="1"/>
    <col min="9467" max="9467" width="16.42578125" customWidth="1"/>
    <col min="9468" max="9474" width="12.85546875" customWidth="1"/>
    <col min="9475" max="9475" width="13.5703125" customWidth="1"/>
    <col min="9476" max="9479" width="12.85546875" customWidth="1"/>
    <col min="9480" max="9480" width="14.7109375" customWidth="1"/>
    <col min="9481" max="9484" width="5.7109375" customWidth="1"/>
    <col min="9491" max="9491" width="17.85546875" customWidth="1"/>
    <col min="9493" max="9493" width="13.28515625" customWidth="1"/>
    <col min="9722" max="9722" width="2.42578125" customWidth="1"/>
    <col min="9723" max="9723" width="16.42578125" customWidth="1"/>
    <col min="9724" max="9730" width="12.85546875" customWidth="1"/>
    <col min="9731" max="9731" width="13.5703125" customWidth="1"/>
    <col min="9732" max="9735" width="12.85546875" customWidth="1"/>
    <col min="9736" max="9736" width="14.7109375" customWidth="1"/>
    <col min="9737" max="9740" width="5.7109375" customWidth="1"/>
    <col min="9747" max="9747" width="17.85546875" customWidth="1"/>
    <col min="9749" max="9749" width="13.28515625" customWidth="1"/>
    <col min="9978" max="9978" width="2.42578125" customWidth="1"/>
    <col min="9979" max="9979" width="16.42578125" customWidth="1"/>
    <col min="9980" max="9986" width="12.85546875" customWidth="1"/>
    <col min="9987" max="9987" width="13.5703125" customWidth="1"/>
    <col min="9988" max="9991" width="12.85546875" customWidth="1"/>
    <col min="9992" max="9992" width="14.7109375" customWidth="1"/>
    <col min="9993" max="9996" width="5.7109375" customWidth="1"/>
    <col min="10003" max="10003" width="17.85546875" customWidth="1"/>
    <col min="10005" max="10005" width="13.28515625" customWidth="1"/>
    <col min="10234" max="10234" width="2.42578125" customWidth="1"/>
    <col min="10235" max="10235" width="16.42578125" customWidth="1"/>
    <col min="10236" max="10242" width="12.85546875" customWidth="1"/>
    <col min="10243" max="10243" width="13.5703125" customWidth="1"/>
    <col min="10244" max="10247" width="12.85546875" customWidth="1"/>
    <col min="10248" max="10248" width="14.7109375" customWidth="1"/>
    <col min="10249" max="10252" width="5.7109375" customWidth="1"/>
    <col min="10259" max="10259" width="17.85546875" customWidth="1"/>
    <col min="10261" max="10261" width="13.28515625" customWidth="1"/>
    <col min="10490" max="10490" width="2.42578125" customWidth="1"/>
    <col min="10491" max="10491" width="16.42578125" customWidth="1"/>
    <col min="10492" max="10498" width="12.85546875" customWidth="1"/>
    <col min="10499" max="10499" width="13.5703125" customWidth="1"/>
    <col min="10500" max="10503" width="12.85546875" customWidth="1"/>
    <col min="10504" max="10504" width="14.7109375" customWidth="1"/>
    <col min="10505" max="10508" width="5.7109375" customWidth="1"/>
    <col min="10515" max="10515" width="17.85546875" customWidth="1"/>
    <col min="10517" max="10517" width="13.28515625" customWidth="1"/>
    <col min="10746" max="10746" width="2.42578125" customWidth="1"/>
    <col min="10747" max="10747" width="16.42578125" customWidth="1"/>
    <col min="10748" max="10754" width="12.85546875" customWidth="1"/>
    <col min="10755" max="10755" width="13.5703125" customWidth="1"/>
    <col min="10756" max="10759" width="12.85546875" customWidth="1"/>
    <col min="10760" max="10760" width="14.7109375" customWidth="1"/>
    <col min="10761" max="10764" width="5.7109375" customWidth="1"/>
    <col min="10771" max="10771" width="17.85546875" customWidth="1"/>
    <col min="10773" max="10773" width="13.28515625" customWidth="1"/>
    <col min="11002" max="11002" width="2.42578125" customWidth="1"/>
    <col min="11003" max="11003" width="16.42578125" customWidth="1"/>
    <col min="11004" max="11010" width="12.85546875" customWidth="1"/>
    <col min="11011" max="11011" width="13.5703125" customWidth="1"/>
    <col min="11012" max="11015" width="12.85546875" customWidth="1"/>
    <col min="11016" max="11016" width="14.7109375" customWidth="1"/>
    <col min="11017" max="11020" width="5.7109375" customWidth="1"/>
    <col min="11027" max="11027" width="17.85546875" customWidth="1"/>
    <col min="11029" max="11029" width="13.28515625" customWidth="1"/>
    <col min="11258" max="11258" width="2.42578125" customWidth="1"/>
    <col min="11259" max="11259" width="16.42578125" customWidth="1"/>
    <col min="11260" max="11266" width="12.85546875" customWidth="1"/>
    <col min="11267" max="11267" width="13.5703125" customWidth="1"/>
    <col min="11268" max="11271" width="12.85546875" customWidth="1"/>
    <col min="11272" max="11272" width="14.7109375" customWidth="1"/>
    <col min="11273" max="11276" width="5.7109375" customWidth="1"/>
    <col min="11283" max="11283" width="17.85546875" customWidth="1"/>
    <col min="11285" max="11285" width="13.28515625" customWidth="1"/>
    <col min="11514" max="11514" width="2.42578125" customWidth="1"/>
    <col min="11515" max="11515" width="16.42578125" customWidth="1"/>
    <col min="11516" max="11522" width="12.85546875" customWidth="1"/>
    <col min="11523" max="11523" width="13.5703125" customWidth="1"/>
    <col min="11524" max="11527" width="12.85546875" customWidth="1"/>
    <col min="11528" max="11528" width="14.7109375" customWidth="1"/>
    <col min="11529" max="11532" width="5.7109375" customWidth="1"/>
    <col min="11539" max="11539" width="17.85546875" customWidth="1"/>
    <col min="11541" max="11541" width="13.28515625" customWidth="1"/>
    <col min="11770" max="11770" width="2.42578125" customWidth="1"/>
    <col min="11771" max="11771" width="16.42578125" customWidth="1"/>
    <col min="11772" max="11778" width="12.85546875" customWidth="1"/>
    <col min="11779" max="11779" width="13.5703125" customWidth="1"/>
    <col min="11780" max="11783" width="12.85546875" customWidth="1"/>
    <col min="11784" max="11784" width="14.7109375" customWidth="1"/>
    <col min="11785" max="11788" width="5.7109375" customWidth="1"/>
    <col min="11795" max="11795" width="17.85546875" customWidth="1"/>
    <col min="11797" max="11797" width="13.28515625" customWidth="1"/>
    <col min="12026" max="12026" width="2.42578125" customWidth="1"/>
    <col min="12027" max="12027" width="16.42578125" customWidth="1"/>
    <col min="12028" max="12034" width="12.85546875" customWidth="1"/>
    <col min="12035" max="12035" width="13.5703125" customWidth="1"/>
    <col min="12036" max="12039" width="12.85546875" customWidth="1"/>
    <col min="12040" max="12040" width="14.7109375" customWidth="1"/>
    <col min="12041" max="12044" width="5.7109375" customWidth="1"/>
    <col min="12051" max="12051" width="17.85546875" customWidth="1"/>
    <col min="12053" max="12053" width="13.28515625" customWidth="1"/>
    <col min="12282" max="12282" width="2.42578125" customWidth="1"/>
    <col min="12283" max="12283" width="16.42578125" customWidth="1"/>
    <col min="12284" max="12290" width="12.85546875" customWidth="1"/>
    <col min="12291" max="12291" width="13.5703125" customWidth="1"/>
    <col min="12292" max="12295" width="12.85546875" customWidth="1"/>
    <col min="12296" max="12296" width="14.7109375" customWidth="1"/>
    <col min="12297" max="12300" width="5.7109375" customWidth="1"/>
    <col min="12307" max="12307" width="17.85546875" customWidth="1"/>
    <col min="12309" max="12309" width="13.28515625" customWidth="1"/>
    <col min="12538" max="12538" width="2.42578125" customWidth="1"/>
    <col min="12539" max="12539" width="16.42578125" customWidth="1"/>
    <col min="12540" max="12546" width="12.85546875" customWidth="1"/>
    <col min="12547" max="12547" width="13.5703125" customWidth="1"/>
    <col min="12548" max="12551" width="12.85546875" customWidth="1"/>
    <col min="12552" max="12552" width="14.7109375" customWidth="1"/>
    <col min="12553" max="12556" width="5.7109375" customWidth="1"/>
    <col min="12563" max="12563" width="17.85546875" customWidth="1"/>
    <col min="12565" max="12565" width="13.28515625" customWidth="1"/>
    <col min="12794" max="12794" width="2.42578125" customWidth="1"/>
    <col min="12795" max="12795" width="16.42578125" customWidth="1"/>
    <col min="12796" max="12802" width="12.85546875" customWidth="1"/>
    <col min="12803" max="12803" width="13.5703125" customWidth="1"/>
    <col min="12804" max="12807" width="12.85546875" customWidth="1"/>
    <col min="12808" max="12808" width="14.7109375" customWidth="1"/>
    <col min="12809" max="12812" width="5.7109375" customWidth="1"/>
    <col min="12819" max="12819" width="17.85546875" customWidth="1"/>
    <col min="12821" max="12821" width="13.28515625" customWidth="1"/>
    <col min="13050" max="13050" width="2.42578125" customWidth="1"/>
    <col min="13051" max="13051" width="16.42578125" customWidth="1"/>
    <col min="13052" max="13058" width="12.85546875" customWidth="1"/>
    <col min="13059" max="13059" width="13.5703125" customWidth="1"/>
    <col min="13060" max="13063" width="12.85546875" customWidth="1"/>
    <col min="13064" max="13064" width="14.7109375" customWidth="1"/>
    <col min="13065" max="13068" width="5.7109375" customWidth="1"/>
    <col min="13075" max="13075" width="17.85546875" customWidth="1"/>
    <col min="13077" max="13077" width="13.28515625" customWidth="1"/>
    <col min="13306" max="13306" width="2.42578125" customWidth="1"/>
    <col min="13307" max="13307" width="16.42578125" customWidth="1"/>
    <col min="13308" max="13314" width="12.85546875" customWidth="1"/>
    <col min="13315" max="13315" width="13.5703125" customWidth="1"/>
    <col min="13316" max="13319" width="12.85546875" customWidth="1"/>
    <col min="13320" max="13320" width="14.7109375" customWidth="1"/>
    <col min="13321" max="13324" width="5.7109375" customWidth="1"/>
    <col min="13331" max="13331" width="17.85546875" customWidth="1"/>
    <col min="13333" max="13333" width="13.28515625" customWidth="1"/>
    <col min="13562" max="13562" width="2.42578125" customWidth="1"/>
    <col min="13563" max="13563" width="16.42578125" customWidth="1"/>
    <col min="13564" max="13570" width="12.85546875" customWidth="1"/>
    <col min="13571" max="13571" width="13.5703125" customWidth="1"/>
    <col min="13572" max="13575" width="12.85546875" customWidth="1"/>
    <col min="13576" max="13576" width="14.7109375" customWidth="1"/>
    <col min="13577" max="13580" width="5.7109375" customWidth="1"/>
    <col min="13587" max="13587" width="17.85546875" customWidth="1"/>
    <col min="13589" max="13589" width="13.28515625" customWidth="1"/>
    <col min="13818" max="13818" width="2.42578125" customWidth="1"/>
    <col min="13819" max="13819" width="16.42578125" customWidth="1"/>
    <col min="13820" max="13826" width="12.85546875" customWidth="1"/>
    <col min="13827" max="13827" width="13.5703125" customWidth="1"/>
    <col min="13828" max="13831" width="12.85546875" customWidth="1"/>
    <col min="13832" max="13832" width="14.7109375" customWidth="1"/>
    <col min="13833" max="13836" width="5.7109375" customWidth="1"/>
    <col min="13843" max="13843" width="17.85546875" customWidth="1"/>
    <col min="13845" max="13845" width="13.28515625" customWidth="1"/>
    <col min="14074" max="14074" width="2.42578125" customWidth="1"/>
    <col min="14075" max="14075" width="16.42578125" customWidth="1"/>
    <col min="14076" max="14082" width="12.85546875" customWidth="1"/>
    <col min="14083" max="14083" width="13.5703125" customWidth="1"/>
    <col min="14084" max="14087" width="12.85546875" customWidth="1"/>
    <col min="14088" max="14088" width="14.7109375" customWidth="1"/>
    <col min="14089" max="14092" width="5.7109375" customWidth="1"/>
    <col min="14099" max="14099" width="17.85546875" customWidth="1"/>
    <col min="14101" max="14101" width="13.28515625" customWidth="1"/>
    <col min="14330" max="14330" width="2.42578125" customWidth="1"/>
    <col min="14331" max="14331" width="16.42578125" customWidth="1"/>
    <col min="14332" max="14338" width="12.85546875" customWidth="1"/>
    <col min="14339" max="14339" width="13.5703125" customWidth="1"/>
    <col min="14340" max="14343" width="12.85546875" customWidth="1"/>
    <col min="14344" max="14344" width="14.7109375" customWidth="1"/>
    <col min="14345" max="14348" width="5.7109375" customWidth="1"/>
    <col min="14355" max="14355" width="17.85546875" customWidth="1"/>
    <col min="14357" max="14357" width="13.28515625" customWidth="1"/>
    <col min="14586" max="14586" width="2.42578125" customWidth="1"/>
    <col min="14587" max="14587" width="16.42578125" customWidth="1"/>
    <col min="14588" max="14594" width="12.85546875" customWidth="1"/>
    <col min="14595" max="14595" width="13.5703125" customWidth="1"/>
    <col min="14596" max="14599" width="12.85546875" customWidth="1"/>
    <col min="14600" max="14600" width="14.7109375" customWidth="1"/>
    <col min="14601" max="14604" width="5.7109375" customWidth="1"/>
    <col min="14611" max="14611" width="17.85546875" customWidth="1"/>
    <col min="14613" max="14613" width="13.28515625" customWidth="1"/>
    <col min="14842" max="14842" width="2.42578125" customWidth="1"/>
    <col min="14843" max="14843" width="16.42578125" customWidth="1"/>
    <col min="14844" max="14850" width="12.85546875" customWidth="1"/>
    <col min="14851" max="14851" width="13.5703125" customWidth="1"/>
    <col min="14852" max="14855" width="12.85546875" customWidth="1"/>
    <col min="14856" max="14856" width="14.7109375" customWidth="1"/>
    <col min="14857" max="14860" width="5.7109375" customWidth="1"/>
    <col min="14867" max="14867" width="17.85546875" customWidth="1"/>
    <col min="14869" max="14869" width="13.28515625" customWidth="1"/>
    <col min="15098" max="15098" width="2.42578125" customWidth="1"/>
    <col min="15099" max="15099" width="16.42578125" customWidth="1"/>
    <col min="15100" max="15106" width="12.85546875" customWidth="1"/>
    <col min="15107" max="15107" width="13.5703125" customWidth="1"/>
    <col min="15108" max="15111" width="12.85546875" customWidth="1"/>
    <col min="15112" max="15112" width="14.7109375" customWidth="1"/>
    <col min="15113" max="15116" width="5.7109375" customWidth="1"/>
    <col min="15123" max="15123" width="17.85546875" customWidth="1"/>
    <col min="15125" max="15125" width="13.28515625" customWidth="1"/>
    <col min="15354" max="15354" width="2.42578125" customWidth="1"/>
    <col min="15355" max="15355" width="16.42578125" customWidth="1"/>
    <col min="15356" max="15362" width="12.85546875" customWidth="1"/>
    <col min="15363" max="15363" width="13.5703125" customWidth="1"/>
    <col min="15364" max="15367" width="12.85546875" customWidth="1"/>
    <col min="15368" max="15368" width="14.7109375" customWidth="1"/>
    <col min="15369" max="15372" width="5.7109375" customWidth="1"/>
    <col min="15379" max="15379" width="17.85546875" customWidth="1"/>
    <col min="15381" max="15381" width="13.28515625" customWidth="1"/>
    <col min="15610" max="15610" width="2.42578125" customWidth="1"/>
    <col min="15611" max="15611" width="16.42578125" customWidth="1"/>
    <col min="15612" max="15618" width="12.85546875" customWidth="1"/>
    <col min="15619" max="15619" width="13.5703125" customWidth="1"/>
    <col min="15620" max="15623" width="12.85546875" customWidth="1"/>
    <col min="15624" max="15624" width="14.7109375" customWidth="1"/>
    <col min="15625" max="15628" width="5.7109375" customWidth="1"/>
    <col min="15635" max="15635" width="17.85546875" customWidth="1"/>
    <col min="15637" max="15637" width="13.28515625" customWidth="1"/>
    <col min="15866" max="15866" width="2.42578125" customWidth="1"/>
    <col min="15867" max="15867" width="16.42578125" customWidth="1"/>
    <col min="15868" max="15874" width="12.85546875" customWidth="1"/>
    <col min="15875" max="15875" width="13.5703125" customWidth="1"/>
    <col min="15876" max="15879" width="12.85546875" customWidth="1"/>
    <col min="15880" max="15880" width="14.7109375" customWidth="1"/>
    <col min="15881" max="15884" width="5.7109375" customWidth="1"/>
    <col min="15891" max="15891" width="17.85546875" customWidth="1"/>
    <col min="15893" max="15893" width="13.28515625" customWidth="1"/>
    <col min="16122" max="16122" width="2.42578125" customWidth="1"/>
    <col min="16123" max="16123" width="16.42578125" customWidth="1"/>
    <col min="16124" max="16130" width="12.85546875" customWidth="1"/>
    <col min="16131" max="16131" width="13.5703125" customWidth="1"/>
    <col min="16132" max="16135" width="12.85546875" customWidth="1"/>
    <col min="16136" max="16136" width="14.7109375" customWidth="1"/>
    <col min="16137" max="16140" width="5.7109375" customWidth="1"/>
    <col min="16147" max="16147" width="17.85546875" customWidth="1"/>
    <col min="16149" max="16149" width="13.28515625" customWidth="1"/>
  </cols>
  <sheetData>
    <row r="1" spans="2:25" ht="19.5" thickBot="1" x14ac:dyDescent="0.35">
      <c r="B1" s="3"/>
      <c r="C1" s="19"/>
      <c r="D1" s="20"/>
      <c r="E1" s="21"/>
      <c r="F1" s="2"/>
      <c r="H1" s="25">
        <v>16000</v>
      </c>
      <c r="I1" s="11"/>
      <c r="J1" s="12"/>
      <c r="K1" s="18"/>
      <c r="L1" s="12"/>
      <c r="M1" s="12"/>
      <c r="N1" s="12"/>
    </row>
    <row r="2" spans="2:25" ht="19.5" thickBot="1" x14ac:dyDescent="0.35">
      <c r="B2" s="3"/>
      <c r="C2" s="19"/>
      <c r="D2" s="20"/>
      <c r="E2" s="21"/>
      <c r="F2" s="86" t="s">
        <v>29</v>
      </c>
      <c r="G2" s="87"/>
      <c r="H2" s="51">
        <v>1307</v>
      </c>
      <c r="I2" s="11"/>
      <c r="J2" s="12"/>
      <c r="K2" s="18"/>
      <c r="L2" s="12"/>
      <c r="M2" s="12"/>
      <c r="N2" s="12"/>
      <c r="Y2" s="59" t="s">
        <v>31</v>
      </c>
    </row>
    <row r="3" spans="2:25" ht="19.5" thickBot="1" x14ac:dyDescent="0.35">
      <c r="B3" s="3"/>
      <c r="C3" s="19"/>
      <c r="D3" s="20"/>
      <c r="E3" s="21"/>
      <c r="I3" s="11"/>
      <c r="J3" s="12"/>
      <c r="K3" s="18"/>
      <c r="L3" s="12"/>
      <c r="M3" s="12"/>
      <c r="N3" s="12"/>
      <c r="Y3" s="58" t="s">
        <v>32</v>
      </c>
    </row>
    <row r="4" spans="2:25" x14ac:dyDescent="0.25">
      <c r="B4" s="22"/>
      <c r="C4" s="74" t="s">
        <v>0</v>
      </c>
      <c r="D4" s="75"/>
      <c r="E4" s="75"/>
      <c r="F4" s="75"/>
      <c r="G4" s="76"/>
      <c r="H4" s="80">
        <v>3000</v>
      </c>
      <c r="I4" s="82">
        <v>9500</v>
      </c>
      <c r="J4" s="83"/>
      <c r="K4" s="26">
        <f>I8</f>
        <v>6000</v>
      </c>
      <c r="L4" s="26">
        <f>I9</f>
        <v>8500</v>
      </c>
      <c r="M4" s="71" t="s">
        <v>1</v>
      </c>
      <c r="N4" s="72"/>
      <c r="O4" s="73"/>
      <c r="S4" s="5"/>
      <c r="T4" s="16" t="s">
        <v>27</v>
      </c>
      <c r="U4" s="17"/>
      <c r="V4" s="16" t="s">
        <v>28</v>
      </c>
      <c r="W4" s="17"/>
    </row>
    <row r="5" spans="2:25" ht="15.75" thickBot="1" x14ac:dyDescent="0.3">
      <c r="B5" s="22"/>
      <c r="C5" s="77"/>
      <c r="D5" s="78"/>
      <c r="E5" s="78"/>
      <c r="F5" s="78"/>
      <c r="G5" s="79"/>
      <c r="H5" s="81"/>
      <c r="I5" s="84"/>
      <c r="J5" s="85"/>
      <c r="K5" s="27">
        <f>I8</f>
        <v>6000</v>
      </c>
      <c r="L5" s="27">
        <f>I9</f>
        <v>8500</v>
      </c>
      <c r="M5" s="50">
        <v>8000</v>
      </c>
      <c r="N5" s="28" t="s">
        <v>2</v>
      </c>
      <c r="O5" s="29"/>
      <c r="S5" s="7" t="s">
        <v>15</v>
      </c>
      <c r="T5" s="7">
        <v>23</v>
      </c>
      <c r="U5" s="8">
        <v>65</v>
      </c>
      <c r="V5" s="2">
        <v>12</v>
      </c>
      <c r="W5" s="8">
        <v>57</v>
      </c>
    </row>
    <row r="6" spans="2:25" x14ac:dyDescent="0.25">
      <c r="B6" s="22"/>
      <c r="C6" s="4" t="s">
        <v>3</v>
      </c>
      <c r="D6" s="60">
        <v>23</v>
      </c>
      <c r="E6" s="61">
        <v>64</v>
      </c>
      <c r="F6" s="62">
        <v>12</v>
      </c>
      <c r="G6" s="63">
        <v>57</v>
      </c>
      <c r="H6" s="30">
        <f>H4</f>
        <v>3000</v>
      </c>
      <c r="I6" s="31">
        <f>(H4*$H$2)/((E6/D6)*(G6/F6)*$H$1)</f>
        <v>18.54091282894737</v>
      </c>
      <c r="J6" s="31">
        <f>(H4*$H$2)/((E7/D7)*(G7/F7)*$H$1)</f>
        <v>27.259556361607142</v>
      </c>
      <c r="K6" s="31">
        <f>(H4*$H$2)/((E8/D8)*(G8/F8)*$H$1)</f>
        <v>39.399439761513165</v>
      </c>
      <c r="L6" s="32">
        <f>(H4*$H$2)/((E9/D9)*(G9/F9)*$H$1)</f>
        <v>52.841601562499996</v>
      </c>
      <c r="M6" s="33">
        <f>(M5*$H$2)/((E6/D6)*(G6/F6)*$H$1)</f>
        <v>49.442434210526315</v>
      </c>
      <c r="N6" s="34" t="s">
        <v>4</v>
      </c>
      <c r="O6" s="35"/>
      <c r="S6" s="7" t="s">
        <v>16</v>
      </c>
      <c r="T6" s="7"/>
      <c r="U6" s="8"/>
      <c r="V6" s="2">
        <v>13</v>
      </c>
      <c r="W6" s="8">
        <v>42</v>
      </c>
    </row>
    <row r="7" spans="2:25" ht="15.75" thickBot="1" x14ac:dyDescent="0.3">
      <c r="C7" s="6" t="s">
        <v>5</v>
      </c>
      <c r="D7" s="7">
        <f>D6</f>
        <v>23</v>
      </c>
      <c r="E7" s="8">
        <f>E6</f>
        <v>64</v>
      </c>
      <c r="F7" s="62">
        <v>13</v>
      </c>
      <c r="G7" s="63">
        <v>42</v>
      </c>
      <c r="H7" s="36">
        <v>9500</v>
      </c>
      <c r="I7" s="37">
        <f>(I4*$H$2)/((E6/D6)*(G6/F6)*$H$1)</f>
        <v>58.712890625</v>
      </c>
      <c r="J7" s="37">
        <f>(I4*$H$2)/((E7/D7)*(G7/F7)*$H$1)</f>
        <v>86.32192847842262</v>
      </c>
      <c r="K7" s="37">
        <f>(I4*$H$2)/((E8/D8)*(G8/F8)*$H$1)</f>
        <v>124.76489257812501</v>
      </c>
      <c r="L7" s="38">
        <f>(I4*$H$2)/((E9/D9)*(G9/F9)*$H$1)</f>
        <v>167.33173828124998</v>
      </c>
      <c r="M7" s="39">
        <f>(M5*$H$2)/((E7/D7)*(G7/F7)*$H$1)</f>
        <v>72.692150297619051</v>
      </c>
      <c r="N7" s="40">
        <f>M7-M6</f>
        <v>23.249716087092736</v>
      </c>
      <c r="O7" s="41">
        <f>(N7*H1*((E7/D7)*(G7/F7)))/H2</f>
        <v>2558.7044534412958</v>
      </c>
      <c r="S7" s="7" t="s">
        <v>17</v>
      </c>
      <c r="T7" s="7"/>
      <c r="U7" s="8"/>
      <c r="V7" s="2">
        <v>17</v>
      </c>
      <c r="W7" s="8">
        <v>38</v>
      </c>
    </row>
    <row r="8" spans="2:25" ht="15.75" thickBot="1" x14ac:dyDescent="0.3">
      <c r="C8" s="6" t="s">
        <v>6</v>
      </c>
      <c r="D8" s="7">
        <f>D6</f>
        <v>23</v>
      </c>
      <c r="E8" s="8">
        <f>E6</f>
        <v>64</v>
      </c>
      <c r="F8" s="62">
        <v>17</v>
      </c>
      <c r="G8" s="63">
        <v>38</v>
      </c>
      <c r="H8" s="42" t="s">
        <v>7</v>
      </c>
      <c r="I8" s="88">
        <v>6000</v>
      </c>
      <c r="J8" s="89"/>
      <c r="K8" s="43">
        <v>0</v>
      </c>
      <c r="L8" s="43">
        <f>MAX(I6:L7)</f>
        <v>167.33173828124998</v>
      </c>
      <c r="M8" s="39">
        <f>(M5*$H$2)/((E8/D8)*(G8/F8)*$H$1)</f>
        <v>105.06517269736842</v>
      </c>
      <c r="N8" s="40">
        <f>M8-M7</f>
        <v>32.373022399749374</v>
      </c>
      <c r="O8" s="41">
        <f>(N8*H1*((E8/D8)*(G8/F8)))/H2</f>
        <v>2464.985994397759</v>
      </c>
      <c r="S8" s="7" t="s">
        <v>18</v>
      </c>
      <c r="T8" s="7"/>
      <c r="U8" s="8"/>
      <c r="V8" s="2">
        <v>21</v>
      </c>
      <c r="W8" s="8">
        <v>35</v>
      </c>
    </row>
    <row r="9" spans="2:25" ht="15.75" thickBot="1" x14ac:dyDescent="0.3">
      <c r="C9" s="9" t="s">
        <v>8</v>
      </c>
      <c r="D9" s="1">
        <f>D6</f>
        <v>23</v>
      </c>
      <c r="E9" s="10">
        <f>E6</f>
        <v>64</v>
      </c>
      <c r="F9" s="64">
        <v>21</v>
      </c>
      <c r="G9" s="65">
        <v>35</v>
      </c>
      <c r="H9" s="44" t="s">
        <v>9</v>
      </c>
      <c r="I9" s="88">
        <v>8500</v>
      </c>
      <c r="J9" s="89"/>
      <c r="K9" s="43">
        <v>0</v>
      </c>
      <c r="L9" s="43">
        <f>MAX(I6:L7)</f>
        <v>167.33173828124998</v>
      </c>
      <c r="M9" s="45">
        <f>(M5*$H$2)/((E9/D9)*(G9/F9)*$H$1)</f>
        <v>140.91093749999999</v>
      </c>
      <c r="N9" s="28">
        <f>M9-M8</f>
        <v>35.845764802631564</v>
      </c>
      <c r="O9" s="46">
        <f>(N9*H1*((E9/D9)*(G9/F9)))/H2</f>
        <v>2035.087719298245</v>
      </c>
      <c r="S9" s="7"/>
      <c r="T9" s="7"/>
      <c r="U9" s="8"/>
      <c r="V9" s="2"/>
      <c r="W9" s="8"/>
    </row>
    <row r="10" spans="2:25" ht="15.75" thickBot="1" x14ac:dyDescent="0.3">
      <c r="G10" s="3"/>
      <c r="H10" s="3"/>
      <c r="I10" s="11"/>
      <c r="J10" s="12"/>
      <c r="K10" s="12"/>
      <c r="L10" s="12"/>
      <c r="M10" s="11"/>
      <c r="N10" s="13"/>
      <c r="S10" s="7" t="s">
        <v>19</v>
      </c>
      <c r="T10" s="7">
        <v>21</v>
      </c>
      <c r="U10" s="8">
        <v>68</v>
      </c>
      <c r="V10" s="2">
        <v>12</v>
      </c>
      <c r="W10" s="8">
        <v>58</v>
      </c>
    </row>
    <row r="11" spans="2:25" x14ac:dyDescent="0.25">
      <c r="C11" s="74" t="s">
        <v>10</v>
      </c>
      <c r="D11" s="75"/>
      <c r="E11" s="75"/>
      <c r="F11" s="75"/>
      <c r="G11" s="76"/>
      <c r="H11" s="80">
        <f>H4</f>
        <v>3000</v>
      </c>
      <c r="I11" s="82">
        <f>I4</f>
        <v>9500</v>
      </c>
      <c r="J11" s="83"/>
      <c r="K11" s="26">
        <f>I15</f>
        <v>6000</v>
      </c>
      <c r="L11" s="47">
        <f>I16</f>
        <v>8500</v>
      </c>
      <c r="M11" s="71" t="s">
        <v>1</v>
      </c>
      <c r="N11" s="72"/>
      <c r="O11" s="73"/>
      <c r="S11" s="7" t="s">
        <v>20</v>
      </c>
      <c r="T11" s="7"/>
      <c r="U11" s="8"/>
      <c r="V11" s="2">
        <v>13</v>
      </c>
      <c r="W11" s="8">
        <v>42</v>
      </c>
    </row>
    <row r="12" spans="2:25" ht="15.75" thickBot="1" x14ac:dyDescent="0.3">
      <c r="C12" s="77"/>
      <c r="D12" s="78"/>
      <c r="E12" s="78"/>
      <c r="F12" s="78"/>
      <c r="G12" s="79"/>
      <c r="H12" s="81"/>
      <c r="I12" s="84"/>
      <c r="J12" s="85"/>
      <c r="K12" s="27">
        <f>I15</f>
        <v>6000</v>
      </c>
      <c r="L12" s="48">
        <f>I16</f>
        <v>8500</v>
      </c>
      <c r="M12" s="50">
        <v>8000</v>
      </c>
      <c r="N12" s="28" t="s">
        <v>2</v>
      </c>
      <c r="O12" s="29"/>
      <c r="S12" s="7" t="s">
        <v>21</v>
      </c>
      <c r="T12" s="7"/>
      <c r="U12" s="8"/>
      <c r="V12" s="2">
        <v>17</v>
      </c>
      <c r="W12" s="8">
        <v>38</v>
      </c>
    </row>
    <row r="13" spans="2:25" x14ac:dyDescent="0.25">
      <c r="C13" s="4" t="s">
        <v>11</v>
      </c>
      <c r="D13" s="60">
        <v>25</v>
      </c>
      <c r="E13" s="61">
        <v>65</v>
      </c>
      <c r="F13" s="66">
        <v>12</v>
      </c>
      <c r="G13" s="67">
        <v>55</v>
      </c>
      <c r="H13" s="30">
        <f>H11</f>
        <v>3000</v>
      </c>
      <c r="I13" s="31">
        <f>(H11*$H$2)/((E13/D13)*(G13/F13)*$H$1)</f>
        <v>20.564685314685317</v>
      </c>
      <c r="J13" s="31">
        <f>(H11*$H$2)/((E14/D14)*(G14/F14)*$H$1)</f>
        <v>30.6328125</v>
      </c>
      <c r="K13" s="31">
        <f>(H11*$H$2)/((E15/D15)*(G15/F15)*$H$1)</f>
        <v>42.166624493927124</v>
      </c>
      <c r="L13" s="32">
        <f>(H11*$H$2)/((E16/D16)*(G16/F16)*$H$1)</f>
        <v>50.948544698544687</v>
      </c>
      <c r="M13" s="33">
        <f>(M12*$H$2)/((E13/D13)*(G13/F13)*$H$1)</f>
        <v>54.83916083916084</v>
      </c>
      <c r="N13" s="34" t="s">
        <v>4</v>
      </c>
      <c r="O13" s="35"/>
      <c r="S13" s="7" t="s">
        <v>22</v>
      </c>
      <c r="T13" s="7"/>
      <c r="U13" s="8"/>
      <c r="V13" s="2">
        <v>21</v>
      </c>
      <c r="W13" s="8">
        <v>36</v>
      </c>
    </row>
    <row r="14" spans="2:25" ht="15.75" thickBot="1" x14ac:dyDescent="0.3">
      <c r="C14" s="6" t="s">
        <v>12</v>
      </c>
      <c r="D14" s="7">
        <f>D13</f>
        <v>25</v>
      </c>
      <c r="E14" s="8">
        <f>E13</f>
        <v>65</v>
      </c>
      <c r="F14" s="66">
        <v>13</v>
      </c>
      <c r="G14" s="67">
        <v>40</v>
      </c>
      <c r="H14" s="36">
        <f>I11</f>
        <v>9500</v>
      </c>
      <c r="I14" s="37">
        <f>(I11*$H$2)/((E13/D13)*(G13/F13)*$H$1)</f>
        <v>65.121503496503493</v>
      </c>
      <c r="J14" s="37">
        <f>(I11*$H$2)/((E14/D14)*(G14/F14)*$H$1)</f>
        <v>97.00390625</v>
      </c>
      <c r="K14" s="37">
        <f>(I11*$H$2)/((E15/D15)*(G15/F15)*$H$1)</f>
        <v>133.52764423076923</v>
      </c>
      <c r="L14" s="38">
        <f>(I11*$H$2)/((E16/D16)*(G16/F16)*$H$1)</f>
        <v>161.3370582120582</v>
      </c>
      <c r="M14" s="39">
        <f>(M12*$H$2)/((E14/D14)*(G14/F14)*$H$1)</f>
        <v>81.6875</v>
      </c>
      <c r="N14" s="40">
        <f>M14-M13</f>
        <v>26.84833916083916</v>
      </c>
      <c r="O14" s="41">
        <f>(N14*H1*((E14/D14)*(G14/F14)))/H2</f>
        <v>2629.3706293706296</v>
      </c>
      <c r="S14" s="7"/>
      <c r="T14" s="7"/>
      <c r="U14" s="8"/>
      <c r="V14" s="2"/>
      <c r="W14" s="8"/>
    </row>
    <row r="15" spans="2:25" ht="15.75" thickBot="1" x14ac:dyDescent="0.3">
      <c r="C15" s="6" t="s">
        <v>13</v>
      </c>
      <c r="D15" s="7">
        <f>D13</f>
        <v>25</v>
      </c>
      <c r="E15" s="8">
        <f>E13</f>
        <v>65</v>
      </c>
      <c r="F15" s="66">
        <v>17</v>
      </c>
      <c r="G15" s="67">
        <v>38</v>
      </c>
      <c r="H15" s="42" t="s">
        <v>7</v>
      </c>
      <c r="I15" s="88">
        <v>6000</v>
      </c>
      <c r="J15" s="89"/>
      <c r="K15" s="43">
        <v>0</v>
      </c>
      <c r="L15" s="49">
        <v>160</v>
      </c>
      <c r="M15" s="39">
        <f>(M12*$H$2)/((E15/D15)*(G15/F15)*$H$1)</f>
        <v>112.44433198380567</v>
      </c>
      <c r="N15" s="40">
        <f>M15-M14</f>
        <v>30.756831983805668</v>
      </c>
      <c r="O15" s="41">
        <f>(N15*H1*((E15/D15)*(G15/F15)))/H2</f>
        <v>2188.2352941176473</v>
      </c>
      <c r="S15" s="7" t="s">
        <v>23</v>
      </c>
      <c r="T15" s="7">
        <v>20</v>
      </c>
      <c r="U15" s="8">
        <v>68</v>
      </c>
      <c r="V15" s="2">
        <v>10</v>
      </c>
      <c r="W15" s="8">
        <v>59</v>
      </c>
    </row>
    <row r="16" spans="2:25" ht="15.75" thickBot="1" x14ac:dyDescent="0.3">
      <c r="C16" s="9" t="s">
        <v>14</v>
      </c>
      <c r="D16" s="1">
        <f>D13</f>
        <v>25</v>
      </c>
      <c r="E16" s="10">
        <f>E13</f>
        <v>65</v>
      </c>
      <c r="F16" s="68">
        <v>20</v>
      </c>
      <c r="G16" s="69">
        <v>37</v>
      </c>
      <c r="H16" s="44" t="s">
        <v>9</v>
      </c>
      <c r="I16" s="88">
        <v>8500</v>
      </c>
      <c r="J16" s="89"/>
      <c r="K16" s="43">
        <v>0</v>
      </c>
      <c r="L16" s="49">
        <v>160</v>
      </c>
      <c r="M16" s="45">
        <f>(M12*$H$2)/((E16/D16)*(G16/F16)*$H$1)</f>
        <v>135.86278586278584</v>
      </c>
      <c r="N16" s="28">
        <f>M16-M15</f>
        <v>23.418453878980173</v>
      </c>
      <c r="O16" s="46">
        <f>(N16*H1*((E16/D16)*(G16/F16)))/H2</f>
        <v>1378.9473684210516</v>
      </c>
      <c r="S16" s="7" t="s">
        <v>24</v>
      </c>
      <c r="T16" s="7"/>
      <c r="U16" s="8"/>
      <c r="V16" s="14">
        <v>14</v>
      </c>
      <c r="W16" s="8">
        <v>55</v>
      </c>
    </row>
    <row r="17" spans="2:23" x14ac:dyDescent="0.25">
      <c r="B17" s="2"/>
      <c r="S17" s="7" t="s">
        <v>25</v>
      </c>
      <c r="T17" s="7"/>
      <c r="U17" s="8"/>
      <c r="V17" s="14">
        <v>19</v>
      </c>
      <c r="W17" s="8">
        <v>50</v>
      </c>
    </row>
    <row r="18" spans="2:23" ht="15.75" thickBot="1" x14ac:dyDescent="0.3">
      <c r="B18" s="2"/>
      <c r="C18" s="2"/>
      <c r="D18" s="2"/>
      <c r="E18" s="2"/>
      <c r="F18" s="2"/>
      <c r="G18" s="3"/>
      <c r="H18" s="23"/>
      <c r="I18" s="11"/>
      <c r="J18" s="12"/>
      <c r="K18" s="12"/>
      <c r="L18" s="12"/>
      <c r="M18" s="11"/>
      <c r="N18" s="13"/>
      <c r="S18" s="1" t="s">
        <v>26</v>
      </c>
      <c r="T18" s="1"/>
      <c r="U18" s="10"/>
      <c r="V18" s="15">
        <v>23</v>
      </c>
      <c r="W18" s="10">
        <v>47</v>
      </c>
    </row>
    <row r="19" spans="2:23" x14ac:dyDescent="0.25">
      <c r="B19" s="14"/>
      <c r="C19" s="2"/>
      <c r="D19" s="2"/>
      <c r="E19" s="2"/>
      <c r="F19" s="2"/>
      <c r="G19" s="3"/>
      <c r="H19" s="23"/>
      <c r="I19" s="11"/>
      <c r="J19" s="12"/>
      <c r="K19" s="12"/>
      <c r="L19" s="12"/>
      <c r="M19" s="11"/>
      <c r="N19" s="13"/>
    </row>
    <row r="20" spans="2:23" x14ac:dyDescent="0.25">
      <c r="B20" s="2"/>
      <c r="C20" s="2"/>
      <c r="D20" s="2"/>
      <c r="E20" s="2"/>
      <c r="F20" s="2"/>
      <c r="G20" s="3"/>
      <c r="H20" s="23"/>
      <c r="I20" s="11"/>
      <c r="J20" s="12"/>
      <c r="K20" s="12"/>
      <c r="L20" s="12"/>
      <c r="M20" s="11"/>
      <c r="N20" s="13"/>
    </row>
    <row r="21" spans="2:23" x14ac:dyDescent="0.25">
      <c r="B21" s="2"/>
      <c r="C21" s="2"/>
      <c r="D21" s="2"/>
      <c r="E21" s="2"/>
      <c r="F21" s="2"/>
      <c r="G21" s="2"/>
      <c r="H21" s="2"/>
      <c r="I21" s="11"/>
      <c r="J21" s="12"/>
      <c r="K21" s="12"/>
      <c r="L21" s="12"/>
      <c r="M21" s="11"/>
      <c r="N21" s="13"/>
    </row>
    <row r="22" spans="2:23" x14ac:dyDescent="0.25">
      <c r="B22" s="2"/>
      <c r="C22" s="2"/>
      <c r="D22" s="2"/>
      <c r="E22" s="2"/>
      <c r="F22" s="2"/>
      <c r="G22" s="2"/>
      <c r="H22" s="2"/>
      <c r="I22" s="11"/>
      <c r="J22" s="12"/>
      <c r="K22" s="12"/>
      <c r="L22" s="12"/>
      <c r="M22" s="11"/>
      <c r="N22" s="13"/>
    </row>
    <row r="23" spans="2:23" ht="15.75" thickBot="1" x14ac:dyDescent="0.3">
      <c r="B23" s="2"/>
      <c r="C23" s="2"/>
      <c r="D23" s="2"/>
      <c r="E23" s="2"/>
      <c r="F23" s="2"/>
      <c r="G23" s="2"/>
      <c r="H23" s="2"/>
      <c r="I23" s="11"/>
      <c r="J23" s="12"/>
      <c r="K23" s="12"/>
      <c r="L23" s="12"/>
      <c r="M23" s="11"/>
      <c r="N23" s="13"/>
    </row>
    <row r="24" spans="2:23" ht="15.75" thickBot="1" x14ac:dyDescent="0.3">
      <c r="B24" s="2"/>
      <c r="C24" s="2"/>
      <c r="D24" s="2"/>
      <c r="E24" s="2"/>
      <c r="F24" s="2"/>
      <c r="G24" s="2"/>
      <c r="H24" s="2"/>
      <c r="I24" s="11"/>
      <c r="J24" s="12"/>
      <c r="K24" s="12"/>
      <c r="L24" s="12"/>
      <c r="M24" s="11"/>
      <c r="N24" s="13"/>
      <c r="S24" s="56" t="s">
        <v>30</v>
      </c>
      <c r="T24" s="53" t="s">
        <v>33</v>
      </c>
    </row>
    <row r="25" spans="2:23" x14ac:dyDescent="0.25">
      <c r="B25" s="2"/>
      <c r="C25" s="2"/>
      <c r="D25" s="2"/>
      <c r="E25" s="2"/>
      <c r="F25" s="2"/>
      <c r="G25" s="2"/>
      <c r="H25" s="2"/>
      <c r="I25" s="11"/>
      <c r="J25" s="12"/>
      <c r="K25" s="12"/>
      <c r="L25" s="12"/>
      <c r="M25" s="11"/>
      <c r="N25" s="13"/>
      <c r="S25" s="54">
        <v>3000</v>
      </c>
      <c r="T25" s="63">
        <v>10</v>
      </c>
      <c r="U25" s="57">
        <f>T25*$T$41</f>
        <v>45</v>
      </c>
    </row>
    <row r="26" spans="2:23" x14ac:dyDescent="0.25">
      <c r="B26" s="2"/>
      <c r="C26" s="2"/>
      <c r="D26" s="2"/>
      <c r="E26" s="2"/>
      <c r="F26" s="2"/>
      <c r="G26" s="2"/>
      <c r="H26" s="2"/>
      <c r="I26" s="11"/>
      <c r="J26" s="12"/>
      <c r="K26" s="12"/>
      <c r="L26" s="12"/>
      <c r="M26" s="11"/>
      <c r="N26" s="13"/>
      <c r="S26" s="54">
        <v>3500</v>
      </c>
      <c r="T26" s="63">
        <v>11</v>
      </c>
      <c r="U26" s="57">
        <f t="shared" ref="U26:U40" si="0">T26*$T$41</f>
        <v>49.5</v>
      </c>
    </row>
    <row r="27" spans="2:23" x14ac:dyDescent="0.25">
      <c r="B27" s="2"/>
      <c r="C27" s="2"/>
      <c r="D27" s="2"/>
      <c r="E27" s="2"/>
      <c r="F27" s="2"/>
      <c r="G27" s="2"/>
      <c r="H27" s="2"/>
      <c r="I27" s="11"/>
      <c r="J27" s="12"/>
      <c r="K27" s="12"/>
      <c r="L27" s="12"/>
      <c r="M27" s="11"/>
      <c r="N27" s="13"/>
      <c r="S27" s="54">
        <v>4000</v>
      </c>
      <c r="T27" s="63">
        <v>12</v>
      </c>
      <c r="U27" s="57">
        <f t="shared" si="0"/>
        <v>54</v>
      </c>
    </row>
    <row r="28" spans="2:23" x14ac:dyDescent="0.25">
      <c r="G28" s="2"/>
      <c r="H28" s="2"/>
      <c r="I28" s="11"/>
      <c r="J28" s="12"/>
      <c r="K28" s="12"/>
      <c r="L28" s="12"/>
      <c r="M28" s="11"/>
      <c r="N28" s="13"/>
      <c r="S28" s="54">
        <v>4500</v>
      </c>
      <c r="T28" s="63">
        <v>14</v>
      </c>
      <c r="U28" s="57">
        <f t="shared" si="0"/>
        <v>63</v>
      </c>
    </row>
    <row r="29" spans="2:23" x14ac:dyDescent="0.25">
      <c r="D29" s="24"/>
      <c r="G29" s="2"/>
      <c r="H29" s="2"/>
      <c r="I29" s="11"/>
      <c r="J29" s="12"/>
      <c r="K29" s="12"/>
      <c r="L29" s="12"/>
      <c r="M29" s="11"/>
      <c r="N29" s="13"/>
      <c r="S29" s="54">
        <v>5000</v>
      </c>
      <c r="T29" s="63">
        <v>16</v>
      </c>
      <c r="U29" s="57">
        <f t="shared" si="0"/>
        <v>72</v>
      </c>
    </row>
    <row r="30" spans="2:23" x14ac:dyDescent="0.25">
      <c r="B30" s="12"/>
      <c r="C30" s="12"/>
      <c r="D30" s="12"/>
      <c r="E30" s="12"/>
      <c r="S30" s="54">
        <v>5500</v>
      </c>
      <c r="T30" s="63">
        <v>17</v>
      </c>
      <c r="U30" s="57">
        <f t="shared" si="0"/>
        <v>76.5</v>
      </c>
    </row>
    <row r="31" spans="2:23" x14ac:dyDescent="0.25">
      <c r="B31" s="12"/>
      <c r="C31" s="12"/>
      <c r="D31" s="12"/>
      <c r="E31" s="12"/>
      <c r="S31" s="54">
        <v>6000</v>
      </c>
      <c r="T31" s="63">
        <v>20</v>
      </c>
      <c r="U31" s="57">
        <f t="shared" si="0"/>
        <v>90</v>
      </c>
    </row>
    <row r="32" spans="2:23" x14ac:dyDescent="0.25">
      <c r="S32" s="54">
        <v>6500</v>
      </c>
      <c r="T32" s="63">
        <v>27</v>
      </c>
      <c r="U32" s="57">
        <f t="shared" si="0"/>
        <v>121.5</v>
      </c>
    </row>
    <row r="33" spans="19:21" x14ac:dyDescent="0.25">
      <c r="S33" s="54">
        <v>7000</v>
      </c>
      <c r="T33" s="63">
        <v>32</v>
      </c>
      <c r="U33" s="57">
        <f t="shared" si="0"/>
        <v>144</v>
      </c>
    </row>
    <row r="34" spans="19:21" x14ac:dyDescent="0.25">
      <c r="S34" s="54">
        <v>7500</v>
      </c>
      <c r="T34" s="63">
        <v>32</v>
      </c>
      <c r="U34" s="57">
        <f t="shared" si="0"/>
        <v>144</v>
      </c>
    </row>
    <row r="35" spans="19:21" x14ac:dyDescent="0.25">
      <c r="S35" s="54">
        <v>8000</v>
      </c>
      <c r="T35" s="63">
        <v>28</v>
      </c>
      <c r="U35" s="57">
        <f t="shared" si="0"/>
        <v>126</v>
      </c>
    </row>
    <row r="36" spans="19:21" x14ac:dyDescent="0.25">
      <c r="S36" s="54">
        <v>8500</v>
      </c>
      <c r="T36" s="63">
        <v>15</v>
      </c>
      <c r="U36" s="57">
        <f t="shared" si="0"/>
        <v>67.5</v>
      </c>
    </row>
    <row r="37" spans="19:21" x14ac:dyDescent="0.25">
      <c r="S37" s="54">
        <v>9000</v>
      </c>
      <c r="T37" s="63">
        <v>0</v>
      </c>
      <c r="U37" s="57">
        <f t="shared" si="0"/>
        <v>0</v>
      </c>
    </row>
    <row r="38" spans="19:21" x14ac:dyDescent="0.25">
      <c r="S38" s="54">
        <v>9500</v>
      </c>
      <c r="T38" s="63">
        <v>0</v>
      </c>
      <c r="U38" s="57">
        <f t="shared" si="0"/>
        <v>0</v>
      </c>
    </row>
    <row r="39" spans="19:21" x14ac:dyDescent="0.25">
      <c r="S39" s="54">
        <v>10000</v>
      </c>
      <c r="T39" s="63">
        <v>0</v>
      </c>
      <c r="U39" s="57">
        <f t="shared" si="0"/>
        <v>0</v>
      </c>
    </row>
    <row r="40" spans="19:21" ht="15.75" thickBot="1" x14ac:dyDescent="0.3">
      <c r="S40" s="55">
        <v>10500</v>
      </c>
      <c r="T40" s="65">
        <v>0</v>
      </c>
      <c r="U40" s="57">
        <f t="shared" si="0"/>
        <v>0</v>
      </c>
    </row>
    <row r="41" spans="19:21" ht="15.75" thickBot="1" x14ac:dyDescent="0.3">
      <c r="S41" s="52" t="s">
        <v>34</v>
      </c>
      <c r="T41" s="70">
        <v>4.5</v>
      </c>
      <c r="U41" s="57">
        <f t="shared" ref="U41" si="1">T41*5</f>
        <v>22.5</v>
      </c>
    </row>
  </sheetData>
  <mergeCells count="13">
    <mergeCell ref="F2:G2"/>
    <mergeCell ref="I15:J15"/>
    <mergeCell ref="I16:J16"/>
    <mergeCell ref="I8:J8"/>
    <mergeCell ref="I9:J9"/>
    <mergeCell ref="C11:G12"/>
    <mergeCell ref="H11:H12"/>
    <mergeCell ref="I11:J12"/>
    <mergeCell ref="M11:O11"/>
    <mergeCell ref="C4:G5"/>
    <mergeCell ref="H4:H5"/>
    <mergeCell ref="I4:J5"/>
    <mergeCell ref="M4:O4"/>
  </mergeCells>
  <phoneticPr fontId="14" type="noConversion"/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Getriebe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2025-05-11T18:23:32Z</dcterms:modified>
</cp:coreProperties>
</file>